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80" yWindow="100" windowWidth="29620" windowHeight="147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<sst xmlns="http://schemas.openxmlformats.org/spreadsheetml/2006/main" count="67" uniqueCount="41">
  <si>
    <r>
      <t xml:space="preserve">Calculation of Agresti's </t>
    </r>
    <r>
      <rPr>
        <b/>
        <sz val="14"/>
        <rFont val="Arial"/>
        <family val="0"/>
      </rPr>
      <t>I</t>
    </r>
    <r>
      <rPr>
        <sz val="14"/>
        <rFont val="Arial"/>
        <family val="0"/>
      </rPr>
      <t xml:space="preserve"> for two lineups</t>
    </r>
  </si>
  <si>
    <r>
      <t xml:space="preserve">with calculation of confidence limits for </t>
    </r>
    <r>
      <rPr>
        <b/>
        <sz val="14"/>
        <rFont val="Arial"/>
        <family val="0"/>
      </rPr>
      <t>I</t>
    </r>
  </si>
  <si>
    <r>
      <t xml:space="preserve">and calculation of the significance of the difference between two </t>
    </r>
    <r>
      <rPr>
        <b/>
        <sz val="14"/>
        <rFont val="Arial"/>
        <family val="0"/>
      </rPr>
      <t>I</t>
    </r>
    <r>
      <rPr>
        <sz val="14"/>
        <rFont val="Arial"/>
        <family val="0"/>
      </rPr>
      <t>s</t>
    </r>
  </si>
  <si>
    <t>ENTER DATA ONLY IN DESIGNATED CELLS IN COLUMN B</t>
  </si>
  <si>
    <t>First Lineup</t>
  </si>
  <si>
    <t>DATA</t>
  </si>
  <si>
    <t>N =</t>
  </si>
  <si>
    <t>Oi/N</t>
  </si>
  <si>
    <t>Oi/N2</t>
  </si>
  <si>
    <t>Oi/N3</t>
  </si>
  <si>
    <r>
      <t xml:space="preserve">Agresti's </t>
    </r>
    <r>
      <rPr>
        <b/>
        <sz val="14"/>
        <rFont val="Arial"/>
        <family val="0"/>
      </rPr>
      <t xml:space="preserve">I </t>
    </r>
    <r>
      <rPr>
        <sz val="14"/>
        <rFont val="Arial"/>
        <family val="0"/>
      </rPr>
      <t>=</t>
    </r>
  </si>
  <si>
    <t>k =</t>
  </si>
  <si>
    <r>
      <t>o</t>
    </r>
    <r>
      <rPr>
        <b/>
        <vertAlign val="subscript"/>
        <sz val="12"/>
        <rFont val="Arial"/>
        <family val="0"/>
      </rPr>
      <t>1</t>
    </r>
  </si>
  <si>
    <r>
      <t xml:space="preserve">Variance of </t>
    </r>
    <r>
      <rPr>
        <b/>
        <sz val="14"/>
        <rFont val="Arial"/>
        <family val="0"/>
      </rPr>
      <t xml:space="preserve">I </t>
    </r>
    <r>
      <rPr>
        <sz val="14"/>
        <rFont val="Arial"/>
        <family val="0"/>
      </rPr>
      <t>=</t>
    </r>
  </si>
  <si>
    <r>
      <t>o</t>
    </r>
    <r>
      <rPr>
        <b/>
        <vertAlign val="subscript"/>
        <sz val="12"/>
        <rFont val="Arial"/>
        <family val="0"/>
      </rPr>
      <t>2</t>
    </r>
  </si>
  <si>
    <r>
      <t>o</t>
    </r>
    <r>
      <rPr>
        <b/>
        <vertAlign val="subscript"/>
        <sz val="12"/>
        <rFont val="Arial"/>
        <family val="0"/>
      </rPr>
      <t>3</t>
    </r>
  </si>
  <si>
    <r>
      <t>o</t>
    </r>
    <r>
      <rPr>
        <b/>
        <vertAlign val="subscript"/>
        <sz val="12"/>
        <rFont val="Arial"/>
        <family val="0"/>
      </rPr>
      <t>4</t>
    </r>
  </si>
  <si>
    <r>
      <t>o</t>
    </r>
    <r>
      <rPr>
        <b/>
        <vertAlign val="subscript"/>
        <sz val="12"/>
        <rFont val="Arial"/>
        <family val="0"/>
      </rPr>
      <t>5</t>
    </r>
  </si>
  <si>
    <r>
      <t xml:space="preserve">Agresti's </t>
    </r>
    <r>
      <rPr>
        <b/>
        <sz val="14"/>
        <rFont val="Arial"/>
        <family val="0"/>
      </rPr>
      <t xml:space="preserve">Q </t>
    </r>
    <r>
      <rPr>
        <sz val="14"/>
        <rFont val="Arial"/>
        <family val="0"/>
      </rPr>
      <t>=</t>
    </r>
  </si>
  <si>
    <r>
      <t>o</t>
    </r>
    <r>
      <rPr>
        <b/>
        <vertAlign val="subscript"/>
        <sz val="12"/>
        <rFont val="Arial"/>
        <family val="0"/>
      </rPr>
      <t>6</t>
    </r>
  </si>
  <si>
    <r>
      <t>o</t>
    </r>
    <r>
      <rPr>
        <b/>
        <vertAlign val="subscript"/>
        <sz val="12"/>
        <rFont val="Arial"/>
        <family val="0"/>
      </rPr>
      <t>7</t>
    </r>
  </si>
  <si>
    <t>E'</t>
  </si>
  <si>
    <r>
      <t>o</t>
    </r>
    <r>
      <rPr>
        <b/>
        <vertAlign val="subscript"/>
        <sz val="12"/>
        <rFont val="Arial"/>
        <family val="0"/>
      </rPr>
      <t>8</t>
    </r>
  </si>
  <si>
    <r>
      <t>o</t>
    </r>
    <r>
      <rPr>
        <b/>
        <vertAlign val="subscript"/>
        <sz val="12"/>
        <rFont val="Arial"/>
        <family val="0"/>
      </rPr>
      <t>9</t>
    </r>
  </si>
  <si>
    <r>
      <t>o</t>
    </r>
    <r>
      <rPr>
        <b/>
        <vertAlign val="subscript"/>
        <sz val="12"/>
        <rFont val="Arial"/>
        <family val="0"/>
      </rPr>
      <t>10</t>
    </r>
  </si>
  <si>
    <r>
      <t>Sum O</t>
    </r>
    <r>
      <rPr>
        <vertAlign val="subscript"/>
        <sz val="9"/>
        <rFont val="Arial"/>
        <family val="0"/>
      </rPr>
      <t>i</t>
    </r>
    <r>
      <rPr>
        <sz val="9"/>
        <rFont val="Arial"/>
        <family val="0"/>
      </rPr>
      <t xml:space="preserve"> = N =</t>
    </r>
  </si>
  <si>
    <t xml:space="preserve">SUM = </t>
  </si>
  <si>
    <t>Confidence limits for I = +/-:</t>
  </si>
  <si>
    <t>p&lt;.05</t>
  </si>
  <si>
    <t>P&lt;.01</t>
  </si>
  <si>
    <t>p&lt;.001</t>
  </si>
  <si>
    <t>Second Lineup</t>
  </si>
  <si>
    <r>
      <t>Agresti's</t>
    </r>
    <r>
      <rPr>
        <b/>
        <sz val="14"/>
        <rFont val="Arial"/>
        <family val="0"/>
      </rPr>
      <t xml:space="preserve"> I</t>
    </r>
    <r>
      <rPr>
        <sz val="14"/>
        <rFont val="Arial"/>
        <family val="0"/>
      </rPr>
      <t xml:space="preserve"> =</t>
    </r>
  </si>
  <si>
    <r>
      <t>Variance of</t>
    </r>
    <r>
      <rPr>
        <b/>
        <sz val="14"/>
        <rFont val="Arial"/>
        <family val="0"/>
      </rPr>
      <t xml:space="preserve"> I </t>
    </r>
    <r>
      <rPr>
        <sz val="14"/>
        <rFont val="Arial"/>
        <family val="0"/>
      </rPr>
      <t>=</t>
    </r>
  </si>
  <si>
    <r>
      <t>Agresti's</t>
    </r>
    <r>
      <rPr>
        <b/>
        <sz val="14"/>
        <rFont val="Arial"/>
        <family val="0"/>
      </rPr>
      <t xml:space="preserve"> Q </t>
    </r>
    <r>
      <rPr>
        <sz val="14"/>
        <rFont val="Arial"/>
        <family val="0"/>
      </rPr>
      <t>=</t>
    </r>
  </si>
  <si>
    <t>Critical values for the difference between I1 and I2:</t>
  </si>
  <si>
    <t>Significant?</t>
  </si>
  <si>
    <t>Crit. Value</t>
  </si>
  <si>
    <t>I1 - I2</t>
  </si>
  <si>
    <t>St Error of Diff</t>
  </si>
  <si>
    <t>Crit Ratio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</si>
</sst>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10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vertAlign val="subscript"/>
      <sz val="12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u val="single"/>
      <sz val="14"/>
      <name val="Arial"/>
      <family val="0"/>
    </font>
    <font>
      <sz val="9"/>
      <name val="Arial"/>
      <family val="0"/>
    </font>
    <font>
      <vertAlign val="subscript"/>
      <sz val="9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right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4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58"/>
  <sheetViews>
    <sheetView tabSelected="1" workbookViewId="0" topLeftCell="A6">
      <selection activeCell="B37" sqref="B37"/>
    </sheetView>
  </sheetViews>
  <sheetFormatPr defaultColWidth="11.5546875" defaultRowHeight="15"/>
  <cols>
    <col min="1" max="1" width="7.99609375" style="0" customWidth="1"/>
    <col min="9" max="9" width="10.6640625" style="12" customWidth="1"/>
  </cols>
  <sheetData>
    <row r="1" ht="15.75" thickBot="1"/>
    <row r="2" spans="2:8" ht="16.5">
      <c r="B2" s="16"/>
      <c r="C2" s="17"/>
      <c r="D2" s="17"/>
      <c r="E2" s="28" t="s">
        <v>0</v>
      </c>
      <c r="F2" s="17"/>
      <c r="G2" s="17"/>
      <c r="H2" s="18"/>
    </row>
    <row r="3" spans="2:8" ht="16.5">
      <c r="B3" s="19"/>
      <c r="C3" s="3"/>
      <c r="D3" s="3"/>
      <c r="E3" s="25" t="s">
        <v>1</v>
      </c>
      <c r="F3" s="3"/>
      <c r="G3" s="3"/>
      <c r="H3" s="20"/>
    </row>
    <row r="4" spans="2:8" ht="16.5">
      <c r="B4" s="19"/>
      <c r="C4" s="3"/>
      <c r="D4" s="3"/>
      <c r="E4" s="25" t="s">
        <v>2</v>
      </c>
      <c r="F4" s="3"/>
      <c r="G4" s="3"/>
      <c r="H4" s="20"/>
    </row>
    <row r="5" spans="2:8" ht="15.75" thickBot="1">
      <c r="B5" s="21"/>
      <c r="C5" s="4"/>
      <c r="D5" s="4"/>
      <c r="E5" s="30" t="s">
        <v>3</v>
      </c>
      <c r="F5" s="4"/>
      <c r="G5" s="4"/>
      <c r="H5" s="22"/>
    </row>
    <row r="6" spans="2:8" ht="15">
      <c r="B6" s="3"/>
      <c r="C6" s="3"/>
      <c r="D6" s="3"/>
      <c r="E6" s="31"/>
      <c r="F6" s="3"/>
      <c r="G6" s="3"/>
      <c r="H6" s="3"/>
    </row>
    <row r="7" ht="15">
      <c r="A7" s="2" t="s">
        <v>4</v>
      </c>
    </row>
    <row r="8" spans="1:2" ht="15">
      <c r="A8" s="2"/>
      <c r="B8" s="9" t="s">
        <v>5</v>
      </c>
    </row>
    <row r="9" spans="1:8" ht="16.5">
      <c r="A9" s="9" t="s">
        <v>6</v>
      </c>
      <c r="B9" s="35">
        <v>42</v>
      </c>
      <c r="C9" s="24" t="s">
        <v>7</v>
      </c>
      <c r="D9" s="24" t="s">
        <v>8</v>
      </c>
      <c r="E9" s="24" t="s">
        <v>9</v>
      </c>
      <c r="G9" s="11" t="s">
        <v>10</v>
      </c>
      <c r="H9" s="12">
        <f>1-D21</f>
        <v>0.7392290249433107</v>
      </c>
    </row>
    <row r="10" spans="1:9" ht="16.5">
      <c r="A10" s="9" t="s">
        <v>11</v>
      </c>
      <c r="B10" s="35">
        <v>6</v>
      </c>
      <c r="G10" s="11"/>
      <c r="H10" s="12"/>
      <c r="I10"/>
    </row>
    <row r="11" spans="1:9" ht="16.5">
      <c r="A11" s="9" t="s">
        <v>12</v>
      </c>
      <c r="B11" s="35">
        <v>14</v>
      </c>
      <c r="C11" s="12">
        <f>B11/B9</f>
        <v>0.3333333333333333</v>
      </c>
      <c r="D11" s="12">
        <f aca="true" t="shared" si="0" ref="D11:D20">POWER(C11,2)</f>
        <v>0.1111111111111111</v>
      </c>
      <c r="E11" s="12">
        <f aca="true" t="shared" si="1" ref="E11:E20">C11^3</f>
        <v>0.037037037037037035</v>
      </c>
      <c r="G11" s="11" t="s">
        <v>13</v>
      </c>
      <c r="H11" s="12">
        <f>(4/B9)*((E21)-(D21^2))</f>
        <v>0.0008585732821005162</v>
      </c>
      <c r="I11"/>
    </row>
    <row r="12" spans="1:9" ht="16.5">
      <c r="A12" s="9" t="s">
        <v>14</v>
      </c>
      <c r="B12" s="35">
        <v>13</v>
      </c>
      <c r="C12" s="12">
        <f>B12/B9</f>
        <v>0.30952380952380953</v>
      </c>
      <c r="D12" s="12">
        <f t="shared" si="0"/>
        <v>0.09580498866213152</v>
      </c>
      <c r="E12" s="12">
        <f t="shared" si="1"/>
        <v>0.02965392506208833</v>
      </c>
      <c r="G12" s="11"/>
      <c r="H12" s="12"/>
      <c r="I12"/>
    </row>
    <row r="13" spans="1:9" ht="15">
      <c r="A13" s="9" t="s">
        <v>15</v>
      </c>
      <c r="B13" s="35">
        <v>9</v>
      </c>
      <c r="C13" s="12">
        <f>B13/B9</f>
        <v>0.21428571428571427</v>
      </c>
      <c r="D13" s="12">
        <f t="shared" si="0"/>
        <v>0.04591836734693877</v>
      </c>
      <c r="E13" s="12">
        <f t="shared" si="1"/>
        <v>0.009839650145772594</v>
      </c>
      <c r="H13" s="12"/>
      <c r="I13"/>
    </row>
    <row r="14" spans="1:9" ht="16.5">
      <c r="A14" s="9" t="s">
        <v>16</v>
      </c>
      <c r="B14" s="35">
        <v>3</v>
      </c>
      <c r="C14" s="12">
        <f>B14/B9</f>
        <v>0.07142857142857142</v>
      </c>
      <c r="D14" s="12">
        <f t="shared" si="0"/>
        <v>0.00510204081632653</v>
      </c>
      <c r="E14" s="12">
        <f t="shared" si="1"/>
        <v>0.0003644314868804664</v>
      </c>
      <c r="G14" s="11"/>
      <c r="H14" s="12"/>
      <c r="I14"/>
    </row>
    <row r="15" spans="1:9" ht="16.5">
      <c r="A15" s="9" t="s">
        <v>17</v>
      </c>
      <c r="B15" s="35">
        <v>2</v>
      </c>
      <c r="C15" s="12">
        <f>B15/B9</f>
        <v>0.047619047619047616</v>
      </c>
      <c r="D15" s="12">
        <f t="shared" si="0"/>
        <v>0.0022675736961451243</v>
      </c>
      <c r="E15" s="12">
        <f t="shared" si="1"/>
        <v>0.00010797969981643449</v>
      </c>
      <c r="G15" s="11" t="s">
        <v>18</v>
      </c>
      <c r="H15" s="12">
        <f>(B10/(B10-1))*H9</f>
        <v>0.8870748299319727</v>
      </c>
      <c r="I15"/>
    </row>
    <row r="16" spans="1:9" ht="16.5">
      <c r="A16" s="9" t="s">
        <v>19</v>
      </c>
      <c r="B16" s="35">
        <v>1</v>
      </c>
      <c r="C16" s="12">
        <f>B16/B9</f>
        <v>0.023809523809523808</v>
      </c>
      <c r="D16" s="12">
        <f t="shared" si="0"/>
        <v>0.0005668934240362811</v>
      </c>
      <c r="E16" s="12">
        <f t="shared" si="1"/>
        <v>1.3497462477054311E-05</v>
      </c>
      <c r="G16" s="11"/>
      <c r="H16" s="12"/>
      <c r="I16"/>
    </row>
    <row r="17" spans="1:9" ht="16.5">
      <c r="A17" s="9" t="s">
        <v>20</v>
      </c>
      <c r="B17" s="35"/>
      <c r="C17" s="12">
        <f>B17/B9</f>
        <v>0</v>
      </c>
      <c r="D17" s="12">
        <f t="shared" si="0"/>
        <v>0</v>
      </c>
      <c r="E17" s="12">
        <f t="shared" si="1"/>
        <v>0</v>
      </c>
      <c r="G17" s="11" t="s">
        <v>21</v>
      </c>
      <c r="H17" s="12">
        <f>(1/(1-H9))</f>
        <v>3.8347826086956522</v>
      </c>
      <c r="I17"/>
    </row>
    <row r="18" spans="1:9" ht="15">
      <c r="A18" s="9" t="s">
        <v>22</v>
      </c>
      <c r="B18" s="35"/>
      <c r="C18" s="12">
        <f>B18/B9</f>
        <v>0</v>
      </c>
      <c r="D18" s="12">
        <f t="shared" si="0"/>
        <v>0</v>
      </c>
      <c r="E18" s="12">
        <f t="shared" si="1"/>
        <v>0</v>
      </c>
      <c r="I18"/>
    </row>
    <row r="19" spans="1:5" ht="15">
      <c r="A19" s="9" t="s">
        <v>23</v>
      </c>
      <c r="B19" s="35"/>
      <c r="C19" s="12">
        <f>B19/B9</f>
        <v>0</v>
      </c>
      <c r="D19" s="12">
        <f t="shared" si="0"/>
        <v>0</v>
      </c>
      <c r="E19" s="12">
        <f t="shared" si="1"/>
        <v>0</v>
      </c>
    </row>
    <row r="20" spans="1:5" ht="15.75" thickBot="1">
      <c r="A20" s="9" t="s">
        <v>24</v>
      </c>
      <c r="B20" s="35"/>
      <c r="C20" s="15">
        <f>B20/B9</f>
        <v>0</v>
      </c>
      <c r="D20" s="15">
        <f t="shared" si="0"/>
        <v>0</v>
      </c>
      <c r="E20" s="15">
        <f t="shared" si="1"/>
        <v>0</v>
      </c>
    </row>
    <row r="21" spans="1:5" ht="15.75" thickTop="1">
      <c r="A21" s="32" t="s">
        <v>25</v>
      </c>
      <c r="B21" s="29">
        <f>SUM(B11:B20)</f>
        <v>42</v>
      </c>
      <c r="C21" s="23" t="s">
        <v>26</v>
      </c>
      <c r="D21" s="23">
        <f>SUM(D11:D20)</f>
        <v>0.26077097505668934</v>
      </c>
      <c r="E21" s="23">
        <f>SUM(E11:E20)</f>
        <v>0.07701652089407192</v>
      </c>
    </row>
    <row r="22" spans="1:9" s="3" customFormat="1" ht="16.5" customHeight="1">
      <c r="A22"/>
      <c r="D22" s="6"/>
      <c r="I22" s="13"/>
    </row>
    <row r="23" spans="2:9" s="3" customFormat="1" ht="15">
      <c r="B23"/>
      <c r="C23" s="26" t="s">
        <v>27</v>
      </c>
      <c r="D23" s="27"/>
      <c r="I23" s="13"/>
    </row>
    <row r="24" spans="2:9" s="3" customFormat="1" ht="15">
      <c r="B24"/>
      <c r="D24" s="10" t="s">
        <v>28</v>
      </c>
      <c r="I24" s="13"/>
    </row>
    <row r="25" spans="2:9" s="3" customFormat="1" ht="15">
      <c r="B25"/>
      <c r="D25" s="10" t="s">
        <v>29</v>
      </c>
      <c r="I25" s="13"/>
    </row>
    <row r="26" spans="2:9" s="3" customFormat="1" ht="15">
      <c r="B26"/>
      <c r="D26" s="10" t="s">
        <v>30</v>
      </c>
      <c r="I26" s="13"/>
    </row>
    <row r="27" spans="4:9" s="4" customFormat="1" ht="15.75" thickBot="1">
      <c r="D27" s="5"/>
      <c r="I27" s="14"/>
    </row>
    <row r="29" ht="15">
      <c r="A29" s="2" t="s">
        <v>31</v>
      </c>
    </row>
    <row r="30" ht="15">
      <c r="B30" s="9" t="s">
        <v>5</v>
      </c>
    </row>
    <row r="31" spans="1:8" ht="16.5">
      <c r="A31" s="9" t="s">
        <v>6</v>
      </c>
      <c r="B31" s="35">
        <v>42</v>
      </c>
      <c r="C31" s="24" t="s">
        <v>7</v>
      </c>
      <c r="D31" s="24" t="s">
        <v>8</v>
      </c>
      <c r="E31" s="24" t="s">
        <v>9</v>
      </c>
      <c r="G31" s="11" t="s">
        <v>32</v>
      </c>
      <c r="H31" s="12">
        <f>1-D43</f>
        <v>0.7392290249433107</v>
      </c>
    </row>
    <row r="32" spans="1:9" ht="16.5">
      <c r="A32" s="9" t="s">
        <v>11</v>
      </c>
      <c r="B32" s="35">
        <v>6</v>
      </c>
      <c r="G32" s="11"/>
      <c r="H32" s="12"/>
      <c r="I32"/>
    </row>
    <row r="33" spans="1:9" ht="16.5">
      <c r="A33" s="9" t="s">
        <v>12</v>
      </c>
      <c r="B33" s="35">
        <v>14</v>
      </c>
      <c r="C33" s="12">
        <f>B33/B31</f>
        <v>0.3333333333333333</v>
      </c>
      <c r="D33" s="12">
        <f aca="true" t="shared" si="2" ref="D33:D42">POWER(C33,2)</f>
        <v>0.1111111111111111</v>
      </c>
      <c r="E33" s="12">
        <f aca="true" t="shared" si="3" ref="E33:E42">C33^3</f>
        <v>0.037037037037037035</v>
      </c>
      <c r="G33" s="11" t="s">
        <v>33</v>
      </c>
      <c r="H33" s="12">
        <f>(4/B31)*((E43)-(D43^2))</f>
        <v>0.0008585732821005162</v>
      </c>
      <c r="I33"/>
    </row>
    <row r="34" spans="1:9" ht="16.5">
      <c r="A34" s="9" t="s">
        <v>14</v>
      </c>
      <c r="B34" s="35">
        <v>13</v>
      </c>
      <c r="C34" s="12">
        <f>B34/B31</f>
        <v>0.30952380952380953</v>
      </c>
      <c r="D34" s="12">
        <f t="shared" si="2"/>
        <v>0.09580498866213152</v>
      </c>
      <c r="E34" s="12">
        <f t="shared" si="3"/>
        <v>0.02965392506208833</v>
      </c>
      <c r="G34" s="11"/>
      <c r="H34" s="12"/>
      <c r="I34"/>
    </row>
    <row r="35" spans="1:9" ht="15">
      <c r="A35" s="9" t="s">
        <v>15</v>
      </c>
      <c r="B35" s="35">
        <v>9</v>
      </c>
      <c r="C35" s="12">
        <f>B35/B31</f>
        <v>0.21428571428571427</v>
      </c>
      <c r="D35" s="12">
        <f t="shared" si="2"/>
        <v>0.04591836734693877</v>
      </c>
      <c r="E35" s="12">
        <f t="shared" si="3"/>
        <v>0.009839650145772594</v>
      </c>
      <c r="H35" s="12"/>
      <c r="I35"/>
    </row>
    <row r="36" spans="1:9" ht="16.5">
      <c r="A36" s="9" t="s">
        <v>16</v>
      </c>
      <c r="B36" s="35">
        <v>3</v>
      </c>
      <c r="C36" s="12">
        <f>B36/B31</f>
        <v>0.07142857142857142</v>
      </c>
      <c r="D36" s="12">
        <f t="shared" si="2"/>
        <v>0.00510204081632653</v>
      </c>
      <c r="E36" s="12">
        <f t="shared" si="3"/>
        <v>0.0003644314868804664</v>
      </c>
      <c r="G36" s="11"/>
      <c r="H36" s="12"/>
      <c r="I36"/>
    </row>
    <row r="37" spans="1:9" ht="16.5">
      <c r="A37" s="9" t="s">
        <v>17</v>
      </c>
      <c r="B37" s="35">
        <v>2</v>
      </c>
      <c r="C37" s="12">
        <f>B37/B31</f>
        <v>0.047619047619047616</v>
      </c>
      <c r="D37" s="12">
        <f t="shared" si="2"/>
        <v>0.0022675736961451243</v>
      </c>
      <c r="E37" s="12">
        <f t="shared" si="3"/>
        <v>0.00010797969981643449</v>
      </c>
      <c r="G37" s="11" t="s">
        <v>34</v>
      </c>
      <c r="H37" s="12">
        <f>(B32/(B32-1))*H31</f>
        <v>0.8870748299319727</v>
      </c>
      <c r="I37"/>
    </row>
    <row r="38" spans="1:9" ht="16.5">
      <c r="A38" s="9" t="s">
        <v>19</v>
      </c>
      <c r="B38" s="36">
        <v>1</v>
      </c>
      <c r="C38" s="12">
        <f>B38/B31</f>
        <v>0.023809523809523808</v>
      </c>
      <c r="D38" s="12">
        <f t="shared" si="2"/>
        <v>0.0005668934240362811</v>
      </c>
      <c r="E38" s="12">
        <f t="shared" si="3"/>
        <v>1.3497462477054311E-05</v>
      </c>
      <c r="G38" s="11"/>
      <c r="H38" s="12"/>
      <c r="I38"/>
    </row>
    <row r="39" spans="1:9" ht="16.5">
      <c r="A39" s="9" t="s">
        <v>20</v>
      </c>
      <c r="B39" s="36"/>
      <c r="C39" s="12">
        <f>B39/B31</f>
        <v>0</v>
      </c>
      <c r="D39" s="12">
        <f t="shared" si="2"/>
        <v>0</v>
      </c>
      <c r="E39" s="12">
        <f t="shared" si="3"/>
        <v>0</v>
      </c>
      <c r="G39" s="11" t="s">
        <v>21</v>
      </c>
      <c r="H39" s="12">
        <f>1/(1-H31)</f>
        <v>3.8347826086956522</v>
      </c>
      <c r="I39"/>
    </row>
    <row r="40" spans="1:9" ht="15">
      <c r="A40" s="9" t="s">
        <v>22</v>
      </c>
      <c r="B40" s="36"/>
      <c r="C40" s="12">
        <f>B40/B31</f>
        <v>0</v>
      </c>
      <c r="D40" s="12">
        <f t="shared" si="2"/>
        <v>0</v>
      </c>
      <c r="E40" s="12">
        <f t="shared" si="3"/>
        <v>0</v>
      </c>
      <c r="I40"/>
    </row>
    <row r="41" spans="1:5" ht="15">
      <c r="A41" s="9" t="s">
        <v>23</v>
      </c>
      <c r="B41" s="36"/>
      <c r="C41" s="12">
        <f>B41/B31</f>
        <v>0</v>
      </c>
      <c r="D41" s="12">
        <f t="shared" si="2"/>
        <v>0</v>
      </c>
      <c r="E41" s="12">
        <f t="shared" si="3"/>
        <v>0</v>
      </c>
    </row>
    <row r="42" spans="1:5" ht="15.75" thickBot="1">
      <c r="A42" s="9" t="s">
        <v>24</v>
      </c>
      <c r="B42" s="36"/>
      <c r="C42" s="15">
        <f>B42/B31</f>
        <v>0</v>
      </c>
      <c r="D42" s="15">
        <f t="shared" si="2"/>
        <v>0</v>
      </c>
      <c r="E42" s="15">
        <f t="shared" si="3"/>
        <v>0</v>
      </c>
    </row>
    <row r="43" spans="1:5" ht="15.75" thickTop="1">
      <c r="A43" s="32" t="s">
        <v>25</v>
      </c>
      <c r="B43" s="29">
        <f>SUM(B33:B42)</f>
        <v>42</v>
      </c>
      <c r="C43" s="23" t="s">
        <v>26</v>
      </c>
      <c r="D43" s="23">
        <f>SUM(D33:D42)</f>
        <v>0.26077097505668934</v>
      </c>
      <c r="E43" s="23">
        <f>SUM(E33:E42)</f>
        <v>0.07701652089407192</v>
      </c>
    </row>
    <row r="44" spans="2:4" ht="15">
      <c r="B44" s="3"/>
      <c r="D44" s="1"/>
    </row>
    <row r="45" spans="3:4" ht="15">
      <c r="C45" s="10" t="s">
        <v>27</v>
      </c>
      <c r="D45" s="3"/>
    </row>
    <row r="46" spans="3:4" ht="15">
      <c r="C46" s="3"/>
      <c r="D46" s="10" t="s">
        <v>28</v>
      </c>
    </row>
    <row r="47" spans="3:4" ht="15">
      <c r="C47" s="3"/>
      <c r="D47" s="10" t="s">
        <v>29</v>
      </c>
    </row>
    <row r="48" spans="3:4" ht="15">
      <c r="C48" s="3"/>
      <c r="D48" s="10" t="s">
        <v>30</v>
      </c>
    </row>
    <row r="49" s="4" customFormat="1" ht="15.75" thickBot="1">
      <c r="I49" s="14"/>
    </row>
    <row r="51" ht="15">
      <c r="C51" s="2" t="s">
        <v>35</v>
      </c>
    </row>
    <row r="53" spans="4:8" ht="15">
      <c r="D53" s="9" t="s">
        <v>36</v>
      </c>
      <c r="E53" s="7" t="s">
        <v>37</v>
      </c>
      <c r="F53" s="33" t="s">
        <v>38</v>
      </c>
      <c r="G53" s="7" t="s">
        <v>39</v>
      </c>
      <c r="H53" s="7" t="s">
        <v>40</v>
      </c>
    </row>
    <row r="54" spans="3:8" ht="15">
      <c r="C54" s="10" t="s">
        <v>28</v>
      </c>
      <c r="D54" s="8" t="str">
        <f>IF(E54&gt;H54,"no","yes")</f>
        <v>no</v>
      </c>
      <c r="E54" s="34">
        <v>1.96</v>
      </c>
      <c r="F54" s="12">
        <f>ABS(H9-H31)</f>
        <v>0</v>
      </c>
      <c r="G54" s="12">
        <f>(SQRT(H11+H33))</f>
        <v>0.04143846720380753</v>
      </c>
      <c r="H54" s="12">
        <f>F54/G54</f>
        <v>0</v>
      </c>
    </row>
    <row r="55" spans="3:5" ht="15">
      <c r="C55" s="10" t="s">
        <v>29</v>
      </c>
      <c r="D55" s="8" t="str">
        <f>IF(E55&gt;H54,"no","yes")</f>
        <v>no</v>
      </c>
      <c r="E55" s="34">
        <v>2.58</v>
      </c>
    </row>
    <row r="56" spans="3:5" ht="15">
      <c r="C56" s="10" t="s">
        <v>30</v>
      </c>
      <c r="D56" s="8" t="str">
        <f>IF(E56&gt;H54,"no","yes")</f>
        <v>no</v>
      </c>
      <c r="E56" s="34">
        <v>3.3</v>
      </c>
    </row>
    <row r="58" s="4" customFormat="1" ht="15.75" thickBot="1">
      <c r="I58" s="14"/>
    </row>
  </sheetData>
  <sheetProtection sheet="1" objects="1" scenarios="1"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Roy Malpass</cp:lastModifiedBy>
  <dcterms:created xsi:type="dcterms:W3CDTF">1998-11-21T04:08:32Z</dcterms:created>
  <cp:category/>
  <cp:version/>
  <cp:contentType/>
  <cp:contentStatus/>
</cp:coreProperties>
</file>