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minersutep.sharepoint.com/sites/VPAA/Shared Documents/Curriculum/Forms/"/>
    </mc:Choice>
  </mc:AlternateContent>
  <bookViews>
    <workbookView xWindow="0" yWindow="0" windowWidth="38400" windowHeight="12300" tabRatio="769" firstSheet="1" activeTab="5"/>
  </bookViews>
  <sheets>
    <sheet name="Sheet1" sheetId="1" state="hidden" r:id="rId1"/>
    <sheet name="THECB TEMPLATE" sheetId="6" r:id="rId2"/>
    <sheet name="Costs and Funding Summary" sheetId="2" r:id="rId3"/>
    <sheet name="fromula funding tool" sheetId="3" state="hidden" r:id="rId4"/>
    <sheet name="formula funding tool-rev" sheetId="7" r:id="rId5"/>
    <sheet name="Faculty reallocations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2" l="1"/>
  <c r="L72" i="2" l="1"/>
  <c r="H30" i="6" l="1"/>
  <c r="F44" i="3" l="1"/>
  <c r="N63" i="2" l="1"/>
  <c r="N84" i="2" s="1"/>
  <c r="H32" i="6"/>
  <c r="F47" i="3" l="1"/>
  <c r="N44" i="3"/>
  <c r="L44" i="3"/>
  <c r="J44" i="3"/>
  <c r="H44" i="3"/>
  <c r="F40" i="3"/>
  <c r="M63" i="2" l="1"/>
  <c r="O47" i="3" l="1"/>
  <c r="M47" i="3"/>
  <c r="K47" i="3"/>
  <c r="P42" i="3"/>
  <c r="M41" i="3"/>
  <c r="K41" i="3"/>
  <c r="I41" i="3"/>
  <c r="G41" i="3"/>
  <c r="P33" i="3"/>
  <c r="H33" i="3"/>
  <c r="F33" i="3"/>
  <c r="P32" i="3"/>
  <c r="F32" i="3"/>
  <c r="N31" i="3"/>
  <c r="L31" i="3"/>
  <c r="P30" i="3"/>
  <c r="N30" i="3"/>
  <c r="H30" i="3"/>
  <c r="F30" i="3"/>
  <c r="F34" i="3" s="1"/>
  <c r="F35" i="3" s="1"/>
  <c r="D26" i="3"/>
  <c r="N25" i="3"/>
  <c r="N33" i="3" s="1"/>
  <c r="L25" i="3"/>
  <c r="L33" i="3" s="1"/>
  <c r="N24" i="3"/>
  <c r="N32" i="3" s="1"/>
  <c r="L24" i="3"/>
  <c r="L32" i="3" s="1"/>
  <c r="J24" i="3"/>
  <c r="J32" i="3" s="1"/>
  <c r="P23" i="3"/>
  <c r="P26" i="3" s="1"/>
  <c r="N23" i="3"/>
  <c r="L23" i="3"/>
  <c r="J23" i="3"/>
  <c r="J31" i="3" s="1"/>
  <c r="H23" i="3"/>
  <c r="H26" i="3" s="1"/>
  <c r="P22" i="3"/>
  <c r="N22" i="3"/>
  <c r="N26" i="3" s="1"/>
  <c r="L22" i="3"/>
  <c r="L30" i="3" s="1"/>
  <c r="J22" i="3"/>
  <c r="J30" i="3" s="1"/>
  <c r="H22" i="3"/>
  <c r="F22" i="3"/>
  <c r="F26" i="3" s="1"/>
  <c r="P19" i="3"/>
  <c r="N19" i="3"/>
  <c r="F19" i="3"/>
  <c r="P18" i="3"/>
  <c r="H18" i="3"/>
  <c r="J18" i="3" s="1"/>
  <c r="L18" i="3" s="1"/>
  <c r="H17" i="3"/>
  <c r="J17" i="3" s="1"/>
  <c r="L17" i="3" s="1"/>
  <c r="H16" i="3"/>
  <c r="J16" i="3" s="1"/>
  <c r="L16" i="3" s="1"/>
  <c r="J15" i="3"/>
  <c r="L15" i="3" s="1"/>
  <c r="H15" i="3"/>
  <c r="H14" i="3"/>
  <c r="J14" i="3" s="1"/>
  <c r="L14" i="3" s="1"/>
  <c r="H13" i="3"/>
  <c r="J13" i="3" s="1"/>
  <c r="L13" i="3" s="1"/>
  <c r="J12" i="3"/>
  <c r="J19" i="3" s="1"/>
  <c r="H12" i="3"/>
  <c r="H11" i="3"/>
  <c r="F42" i="3" l="1"/>
  <c r="F41" i="3"/>
  <c r="N40" i="3"/>
  <c r="N42" i="3" s="1"/>
  <c r="N41" i="3"/>
  <c r="L19" i="3"/>
  <c r="J34" i="3"/>
  <c r="J35" i="3" s="1"/>
  <c r="H41" i="3"/>
  <c r="H40" i="3"/>
  <c r="H42" i="3" s="1"/>
  <c r="H47" i="3" s="1"/>
  <c r="L34" i="3"/>
  <c r="L35" i="3" s="1"/>
  <c r="N34" i="3"/>
  <c r="N35" i="3" s="1"/>
  <c r="H19" i="3"/>
  <c r="J26" i="3"/>
  <c r="L26" i="3"/>
  <c r="H31" i="3"/>
  <c r="H34" i="3" s="1"/>
  <c r="H35" i="3" s="1"/>
  <c r="P31" i="3"/>
  <c r="P34" i="3" s="1"/>
  <c r="J36" i="3" l="1"/>
  <c r="L36" i="3"/>
  <c r="L41" i="3"/>
  <c r="L40" i="3"/>
  <c r="N36" i="3" s="1"/>
  <c r="N47" i="3" s="1"/>
  <c r="J40" i="3"/>
  <c r="J41" i="3"/>
  <c r="J42" i="3" l="1"/>
  <c r="L47" i="3"/>
  <c r="L42" i="3"/>
  <c r="P36" i="3"/>
  <c r="J47" i="3"/>
  <c r="D49" i="1" l="1"/>
  <c r="I45" i="1"/>
  <c r="I42" i="1"/>
  <c r="I50" i="1"/>
  <c r="I39" i="1"/>
  <c r="I33" i="1"/>
  <c r="I32" i="1"/>
  <c r="I34" i="1" s="1"/>
  <c r="I24" i="1"/>
  <c r="I25" i="1" s="1"/>
  <c r="I28" i="1"/>
  <c r="I23" i="1"/>
  <c r="D15" i="1"/>
  <c r="E14" i="1"/>
  <c r="F14" i="1" s="1"/>
  <c r="F15" i="1" s="1"/>
  <c r="E11" i="1"/>
  <c r="D11" i="1"/>
  <c r="E10" i="1"/>
  <c r="F10" i="1" s="1"/>
  <c r="F11" i="1" s="1"/>
  <c r="D6" i="1"/>
  <c r="E4" i="1"/>
  <c r="F4" i="1" s="1"/>
  <c r="G4" i="1" s="1"/>
  <c r="H4" i="1" s="1"/>
  <c r="E49" i="1" l="1"/>
  <c r="F49" i="1" s="1"/>
  <c r="G49" i="1" s="1"/>
  <c r="H49" i="1" s="1"/>
  <c r="G10" i="1"/>
  <c r="E6" i="1"/>
  <c r="E15" i="1"/>
  <c r="G14" i="1"/>
  <c r="F6" i="1" l="1"/>
  <c r="G6" i="1" s="1"/>
  <c r="H6" i="1" s="1"/>
  <c r="I49" i="1"/>
  <c r="I51" i="1" s="1"/>
  <c r="I54" i="1" s="1"/>
  <c r="H10" i="1"/>
  <c r="H11" i="1" s="1"/>
  <c r="G11" i="1"/>
  <c r="G15" i="1"/>
  <c r="H14" i="1"/>
  <c r="H15" i="1" s="1"/>
  <c r="I11" i="1" l="1"/>
  <c r="I6" i="1"/>
  <c r="I15" i="1"/>
  <c r="I18" i="1" s="1"/>
  <c r="I36" i="1" s="1"/>
</calcChain>
</file>

<file path=xl/sharedStrings.xml><?xml version="1.0" encoding="utf-8"?>
<sst xmlns="http://schemas.openxmlformats.org/spreadsheetml/2006/main" count="513" uniqueCount="174">
  <si>
    <t>Faculty</t>
  </si>
  <si>
    <t>New  hire</t>
  </si>
  <si>
    <t>Year 1</t>
  </si>
  <si>
    <t>Year 3</t>
  </si>
  <si>
    <t>Year 4</t>
  </si>
  <si>
    <t>Year 5</t>
  </si>
  <si>
    <t>Year 2</t>
  </si>
  <si>
    <t xml:space="preserve"> </t>
  </si>
  <si>
    <t>Salary</t>
  </si>
  <si>
    <t>% assignment</t>
  </si>
  <si>
    <t>Total cost</t>
  </si>
  <si>
    <t>Graduate assistants</t>
  </si>
  <si>
    <t>Number</t>
  </si>
  <si>
    <t>Staff</t>
  </si>
  <si>
    <t>Facilities</t>
  </si>
  <si>
    <t>PERSONNEL</t>
  </si>
  <si>
    <t>Major equipiment</t>
  </si>
  <si>
    <t>Materials and supplies</t>
  </si>
  <si>
    <t>FACILITEIS &amp; EQUIPMENT</t>
  </si>
  <si>
    <t>MATERIALS &amp; SUPPLIES</t>
  </si>
  <si>
    <t>REALLOCATED FUNDS</t>
  </si>
  <si>
    <t>NEW FORMULA FUNDING</t>
  </si>
  <si>
    <t>DESIGNATED TUTION AND FEES</t>
  </si>
  <si>
    <t>OTHER</t>
  </si>
  <si>
    <t>Travel</t>
  </si>
  <si>
    <t>Administrative Costs</t>
  </si>
  <si>
    <t>COSTS AND FUNDING</t>
  </si>
  <si>
    <t>Grants</t>
  </si>
  <si>
    <t>Industry Support</t>
  </si>
  <si>
    <t>TOTAL FUNDING</t>
  </si>
  <si>
    <t>TOTAL COSTS</t>
  </si>
  <si>
    <t xml:space="preserve">Graduate assistants </t>
  </si>
  <si>
    <t>STATUTORY TUITION AND DESIGNATED TUITION</t>
  </si>
  <si>
    <t>The University of Texas at El Paso</t>
  </si>
  <si>
    <t>BS Aerospace Engineering</t>
  </si>
  <si>
    <t>State and Tuition Funding</t>
  </si>
  <si>
    <t>New incoming students:</t>
  </si>
  <si>
    <t>Current</t>
  </si>
  <si>
    <t>Costs</t>
  </si>
  <si>
    <t>Year 6</t>
  </si>
  <si>
    <t>Student Data</t>
  </si>
  <si>
    <t>Cohort #1</t>
  </si>
  <si>
    <t>Cohort #2</t>
  </si>
  <si>
    <t>Cohort #3</t>
  </si>
  <si>
    <t>Cohort #4</t>
  </si>
  <si>
    <t>Cohort #5</t>
  </si>
  <si>
    <t>Cohort #6</t>
  </si>
  <si>
    <t>Cohort #7</t>
  </si>
  <si>
    <t>Cohort #8</t>
  </si>
  <si>
    <t>Cohort #9</t>
  </si>
  <si>
    <t>Cohort #10</t>
  </si>
  <si>
    <t>Total Students</t>
  </si>
  <si>
    <t>Program Years</t>
  </si>
  <si>
    <t>SCH/Student</t>
  </si>
  <si>
    <t>P1</t>
  </si>
  <si>
    <t>P2</t>
  </si>
  <si>
    <t>P3</t>
  </si>
  <si>
    <t>P4</t>
  </si>
  <si>
    <t>Formula Funding Matrix</t>
  </si>
  <si>
    <t>Assigned</t>
  </si>
  <si>
    <t>Total WSCH</t>
  </si>
  <si>
    <t>Weight</t>
  </si>
  <si>
    <t>Estimated Formula Funding</t>
  </si>
  <si>
    <t>Formula Funding (Net of Statutory Tuition)</t>
  </si>
  <si>
    <t>Funding Sources:</t>
  </si>
  <si>
    <t xml:space="preserve">  Mandatory Tuition</t>
  </si>
  <si>
    <t>Statutory Tuition</t>
  </si>
  <si>
    <t>Undergraduate Designated Tuition</t>
  </si>
  <si>
    <t>$207.12/SCH</t>
  </si>
  <si>
    <t xml:space="preserve">  Total Mandatory Tuition</t>
  </si>
  <si>
    <t>Total Sources</t>
  </si>
  <si>
    <t>General Academics Instruction &amp; Operations Formula Funding Matrix</t>
  </si>
  <si>
    <t>2020-21 Biennium rate per weighted semester credit hour (WSCH) is $55.85</t>
  </si>
  <si>
    <t>Lower Division</t>
  </si>
  <si>
    <t>Upper Division</t>
  </si>
  <si>
    <t>Masters</t>
  </si>
  <si>
    <t xml:space="preserve">Doctoral </t>
  </si>
  <si>
    <t>Special Prof</t>
  </si>
  <si>
    <t>Liberal Arts</t>
  </si>
  <si>
    <t>Science</t>
  </si>
  <si>
    <t>Fine Arts</t>
  </si>
  <si>
    <t>Teacher Ed</t>
  </si>
  <si>
    <t>Agriculture</t>
  </si>
  <si>
    <t>Engineering</t>
  </si>
  <si>
    <t>Home Economics</t>
  </si>
  <si>
    <t>Law</t>
  </si>
  <si>
    <t>Social Services</t>
  </si>
  <si>
    <t>Library Services</t>
  </si>
  <si>
    <t>Vocational Training</t>
  </si>
  <si>
    <t>Physical Training</t>
  </si>
  <si>
    <t>Health Services</t>
  </si>
  <si>
    <t>Pharmacy</t>
  </si>
  <si>
    <t>Business Admin</t>
  </si>
  <si>
    <t>Optometry</t>
  </si>
  <si>
    <t>Teacher Ed Practice</t>
  </si>
  <si>
    <t>Technology</t>
  </si>
  <si>
    <t>Nursing</t>
  </si>
  <si>
    <t>Developmental Ed</t>
  </si>
  <si>
    <t>Veterinary Medicine</t>
  </si>
  <si>
    <t>75% assigned to program</t>
  </si>
  <si>
    <t>Title</t>
  </si>
  <si>
    <t>Empl ID</t>
  </si>
  <si>
    <t>Name</t>
  </si>
  <si>
    <t>FTE</t>
  </si>
  <si>
    <t>Salary Rate</t>
  </si>
  <si>
    <t>Budget Allocation</t>
  </si>
  <si>
    <t>Y1</t>
  </si>
  <si>
    <t>Y2</t>
  </si>
  <si>
    <t>Y3</t>
  </si>
  <si>
    <t>Y4</t>
  </si>
  <si>
    <t>Y5</t>
  </si>
  <si>
    <t>FACULTY REALLOCATION</t>
  </si>
  <si>
    <t>$50 / SCH</t>
  </si>
  <si>
    <t>Major Fees - per student</t>
  </si>
  <si>
    <t>Cost Category</t>
  </si>
  <si>
    <t>Cost Sub-category</t>
  </si>
  <si>
    <t>1st Year</t>
  </si>
  <si>
    <t>2nd Year</t>
  </si>
  <si>
    <t>3rd Year</t>
  </si>
  <si>
    <t>4th Year</t>
  </si>
  <si>
    <t>5th Year</t>
  </si>
  <si>
    <t>Faculty Salaries</t>
  </si>
  <si>
    <t>New</t>
  </si>
  <si>
    <t>Reallocated</t>
  </si>
  <si>
    <t>Program Adminsitration</t>
  </si>
  <si>
    <t>Graduate Assistants</t>
  </si>
  <si>
    <t>Clerical/Staff</t>
  </si>
  <si>
    <t>Supplies and Materials</t>
  </si>
  <si>
    <t>Library &amp; Instructional Technology Resources</t>
  </si>
  <si>
    <t>Student Support (Scholarships)</t>
  </si>
  <si>
    <t>Equipment</t>
  </si>
  <si>
    <t>Other (Travel)</t>
  </si>
  <si>
    <t>TOTALS</t>
  </si>
  <si>
    <t>Reallocation</t>
  </si>
  <si>
    <t>Funding Source:</t>
  </si>
  <si>
    <t>Program Administration</t>
  </si>
  <si>
    <t>Salary per student</t>
  </si>
  <si>
    <t>Fringe Benefits ~28%</t>
  </si>
  <si>
    <t xml:space="preserve">Salary </t>
  </si>
  <si>
    <t>Salary @ 70%</t>
  </si>
  <si>
    <t>Department Major fees</t>
  </si>
  <si>
    <t>Department M&amp;O Budget</t>
  </si>
  <si>
    <t>INSTITUTION OVERHEAD - 28%</t>
  </si>
  <si>
    <t>New request</t>
  </si>
  <si>
    <t xml:space="preserve">New T-TT </t>
  </si>
  <si>
    <t>New NT - Adjunct</t>
  </si>
  <si>
    <t>New Costs to University</t>
  </si>
  <si>
    <t xml:space="preserve">REALLOCATION OF EXISTING RESOURCES </t>
  </si>
  <si>
    <t xml:space="preserve">% </t>
  </si>
  <si>
    <t>Cost</t>
  </si>
  <si>
    <t>AEROSPACE FACULTY REALLOCATIONS</t>
  </si>
  <si>
    <t>Reallocation -see "faculty reallocation" tab for breakdown</t>
  </si>
  <si>
    <t>~82% is what we actually get (provided by Joanne)</t>
  </si>
  <si>
    <t>updated 10/5/20</t>
  </si>
  <si>
    <t>Totals</t>
  </si>
  <si>
    <t>VI. Other Funding</t>
  </si>
  <si>
    <t>V. Tuition and Fees</t>
  </si>
  <si>
    <t>IV. Federal Funding (In-hand only)</t>
  </si>
  <si>
    <t>III. Reallocation of Existing Resources</t>
  </si>
  <si>
    <t>II. Other State Funding</t>
  </si>
  <si>
    <t>I. Formula Funding</t>
  </si>
  <si>
    <t>Fundign Category</t>
  </si>
  <si>
    <t>Variance</t>
  </si>
  <si>
    <t>DEPARTMENT MAJOR FEES - (for new incoming students)</t>
  </si>
  <si>
    <t>(accounting for 10% attrition each year)</t>
  </si>
  <si>
    <t>Operation Costs and Funding (THECB)</t>
  </si>
  <si>
    <t>Steady state annual  cost</t>
  </si>
  <si>
    <t>BALANCE</t>
  </si>
  <si>
    <t>Fringe Benefits ~30%</t>
  </si>
  <si>
    <t xml:space="preserve"> Instructional Budget </t>
  </si>
  <si>
    <t>Program Name</t>
  </si>
  <si>
    <t>Costs to the Institution of the Proposed Program</t>
  </si>
  <si>
    <t xml:space="preserve"> Anticipated Sources of Funding</t>
  </si>
  <si>
    <t>FACILITIES &amp;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</si>
</sst>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_);_(&quot;$&quot;* \(#,##0\);_(&quot;$&quot;* &quot;-&quot;??_);_(@_)"/>
    <numFmt numFmtId="166" formatCode="00"/>
    <numFmt numFmtId="167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73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44" fontId="0" fillId="2" borderId="0" xfId="0" applyNumberFormat="1" applyFill="1"/>
    <xf numFmtId="44" fontId="0" fillId="2" borderId="0" xfId="1" applyFont="1" applyFill="1"/>
    <xf numFmtId="0" fontId="4" fillId="0" borderId="0" xfId="0" applyFont="1"/>
    <xf numFmtId="0" fontId="3" fillId="4" borderId="0" xfId="0" applyFont="1" applyFill="1"/>
    <xf numFmtId="0" fontId="0" fillId="4" borderId="0" xfId="0" applyFill="1"/>
    <xf numFmtId="44" fontId="0" fillId="4" borderId="0" xfId="1" applyFont="1" applyFill="1"/>
    <xf numFmtId="44" fontId="0" fillId="4" borderId="0" xfId="0" applyNumberFormat="1" applyFill="1"/>
    <xf numFmtId="44" fontId="5" fillId="3" borderId="0" xfId="0" applyNumberFormat="1" applyFont="1" applyFill="1"/>
    <xf numFmtId="44" fontId="2" fillId="4" borderId="0" xfId="0" applyNumberFormat="1" applyFont="1" applyFill="1"/>
    <xf numFmtId="44" fontId="1" fillId="0" borderId="0" xfId="1" applyFont="1"/>
    <xf numFmtId="0" fontId="3" fillId="0" borderId="0" xfId="0" applyFont="1" applyFill="1"/>
    <xf numFmtId="0" fontId="0" fillId="0" borderId="0" xfId="0" applyFill="1"/>
    <xf numFmtId="44" fontId="6" fillId="0" borderId="0" xfId="1" applyFont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/>
    <xf numFmtId="41" fontId="9" fillId="0" borderId="0" xfId="0" applyNumberFormat="1" applyFont="1"/>
    <xf numFmtId="0" fontId="9" fillId="0" borderId="0" xfId="0" applyFont="1" applyBorder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Border="1"/>
    <xf numFmtId="164" fontId="9" fillId="0" borderId="2" xfId="0" applyNumberFormat="1" applyFont="1" applyBorder="1"/>
    <xf numFmtId="41" fontId="9" fillId="0" borderId="2" xfId="0" applyNumberFormat="1" applyFont="1" applyBorder="1"/>
    <xf numFmtId="41" fontId="9" fillId="0" borderId="0" xfId="0" applyNumberFormat="1" applyFont="1" applyBorder="1"/>
    <xf numFmtId="0" fontId="15" fillId="0" borderId="0" xfId="0" applyFont="1"/>
    <xf numFmtId="43" fontId="9" fillId="0" borderId="0" xfId="0" applyNumberFormat="1" applyFont="1"/>
    <xf numFmtId="44" fontId="9" fillId="0" borderId="0" xfId="1" applyNumberFormat="1" applyFont="1"/>
    <xf numFmtId="41" fontId="9" fillId="0" borderId="3" xfId="0" applyNumberFormat="1" applyFont="1" applyBorder="1"/>
    <xf numFmtId="41" fontId="9" fillId="0" borderId="4" xfId="0" applyNumberFormat="1" applyFont="1" applyBorder="1"/>
    <xf numFmtId="165" fontId="9" fillId="0" borderId="3" xfId="1" applyNumberFormat="1" applyFont="1" applyBorder="1"/>
    <xf numFmtId="165" fontId="9" fillId="0" borderId="0" xfId="1" applyNumberFormat="1" applyFont="1" applyBorder="1"/>
    <xf numFmtId="0" fontId="12" fillId="5" borderId="0" xfId="0" applyFont="1" applyFill="1"/>
    <xf numFmtId="0" fontId="16" fillId="5" borderId="0" xfId="0" applyFont="1" applyFill="1"/>
    <xf numFmtId="41" fontId="16" fillId="5" borderId="0" xfId="0" applyNumberFormat="1" applyFont="1" applyFill="1"/>
    <xf numFmtId="165" fontId="12" fillId="5" borderId="5" xfId="1" applyNumberFormat="1" applyFont="1" applyFill="1" applyBorder="1"/>
    <xf numFmtId="41" fontId="16" fillId="5" borderId="0" xfId="0" applyNumberFormat="1" applyFont="1" applyFill="1" applyBorder="1"/>
    <xf numFmtId="0" fontId="16" fillId="0" borderId="0" xfId="0" applyFont="1"/>
    <xf numFmtId="41" fontId="16" fillId="0" borderId="0" xfId="0" applyNumberFormat="1" applyFont="1"/>
    <xf numFmtId="165" fontId="12" fillId="0" borderId="0" xfId="1" applyNumberFormat="1" applyFont="1" applyBorder="1"/>
    <xf numFmtId="41" fontId="16" fillId="0" borderId="0" xfId="0" applyNumberFormat="1" applyFont="1" applyBorder="1"/>
    <xf numFmtId="0" fontId="14" fillId="0" borderId="6" xfId="0" applyFont="1" applyFill="1" applyBorder="1" applyAlignment="1">
      <alignment horizontal="center" wrapText="1"/>
    </xf>
    <xf numFmtId="0" fontId="9" fillId="0" borderId="6" xfId="0" applyFont="1" applyBorder="1"/>
    <xf numFmtId="4" fontId="14" fillId="0" borderId="7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 wrapText="1"/>
    </xf>
    <xf numFmtId="4" fontId="14" fillId="0" borderId="2" xfId="0" applyNumberFormat="1" applyFont="1" applyFill="1" applyBorder="1" applyAlignment="1">
      <alignment horizontal="center" wrapText="1"/>
    </xf>
    <xf numFmtId="0" fontId="17" fillId="0" borderId="6" xfId="0" applyFont="1" applyBorder="1" applyAlignment="1">
      <alignment horizontal="left" indent="1"/>
    </xf>
    <xf numFmtId="166" fontId="9" fillId="0" borderId="6" xfId="0" applyNumberFormat="1" applyFont="1" applyBorder="1"/>
    <xf numFmtId="166" fontId="17" fillId="0" borderId="6" xfId="0" applyNumberFormat="1" applyFont="1" applyBorder="1" applyAlignment="1">
      <alignment horizontal="left"/>
    </xf>
    <xf numFmtId="4" fontId="9" fillId="0" borderId="7" xfId="0" applyNumberFormat="1" applyFont="1" applyFill="1" applyBorder="1"/>
    <xf numFmtId="4" fontId="9" fillId="0" borderId="0" xfId="0" applyNumberFormat="1" applyFont="1" applyFill="1" applyBorder="1"/>
    <xf numFmtId="4" fontId="9" fillId="0" borderId="2" xfId="0" applyNumberFormat="1" applyFont="1" applyFill="1" applyBorder="1"/>
    <xf numFmtId="4" fontId="9" fillId="0" borderId="2" xfId="0" applyNumberFormat="1" applyFont="1" applyBorder="1"/>
    <xf numFmtId="4" fontId="9" fillId="0" borderId="0" xfId="0" applyNumberFormat="1" applyFont="1" applyBorder="1"/>
    <xf numFmtId="4" fontId="9" fillId="0" borderId="7" xfId="0" applyNumberFormat="1" applyFont="1" applyBorder="1"/>
    <xf numFmtId="0" fontId="17" fillId="6" borderId="6" xfId="0" applyFont="1" applyFill="1" applyBorder="1" applyAlignment="1">
      <alignment horizontal="left" indent="1"/>
    </xf>
    <xf numFmtId="166" fontId="9" fillId="6" borderId="6" xfId="0" applyNumberFormat="1" applyFont="1" applyFill="1" applyBorder="1"/>
    <xf numFmtId="166" fontId="17" fillId="6" borderId="6" xfId="0" applyNumberFormat="1" applyFont="1" applyFill="1" applyBorder="1" applyAlignment="1">
      <alignment horizontal="left"/>
    </xf>
    <xf numFmtId="0" fontId="9" fillId="6" borderId="6" xfId="0" applyFont="1" applyFill="1" applyBorder="1"/>
    <xf numFmtId="4" fontId="9" fillId="6" borderId="7" xfId="0" applyNumberFormat="1" applyFont="1" applyFill="1" applyBorder="1"/>
    <xf numFmtId="4" fontId="9" fillId="6" borderId="0" xfId="0" applyNumberFormat="1" applyFont="1" applyFill="1" applyBorder="1"/>
    <xf numFmtId="4" fontId="9" fillId="6" borderId="2" xfId="0" applyNumberFormat="1" applyFont="1" applyFill="1" applyBorder="1"/>
    <xf numFmtId="166" fontId="9" fillId="0" borderId="6" xfId="0" applyNumberFormat="1" applyFont="1" applyFill="1" applyBorder="1"/>
    <xf numFmtId="0" fontId="9" fillId="0" borderId="6" xfId="0" applyFont="1" applyFill="1" applyBorder="1"/>
    <xf numFmtId="0" fontId="18" fillId="0" borderId="0" xfId="0" applyFont="1" applyAlignment="1">
      <alignment horizontal="left" indent="1"/>
    </xf>
    <xf numFmtId="166" fontId="0" fillId="0" borderId="0" xfId="0" applyNumberFormat="1"/>
    <xf numFmtId="4" fontId="18" fillId="0" borderId="0" xfId="0" applyNumberFormat="1" applyFont="1"/>
    <xf numFmtId="4" fontId="18" fillId="0" borderId="0" xfId="0" applyNumberFormat="1" applyFont="1" applyBorder="1"/>
    <xf numFmtId="0" fontId="0" fillId="0" borderId="0" xfId="0" applyBorder="1"/>
    <xf numFmtId="0" fontId="19" fillId="0" borderId="0" xfId="0" applyFont="1"/>
    <xf numFmtId="166" fontId="9" fillId="0" borderId="0" xfId="0" applyNumberFormat="1" applyFont="1"/>
    <xf numFmtId="42" fontId="9" fillId="0" borderId="0" xfId="0" applyNumberFormat="1" applyFont="1"/>
    <xf numFmtId="42" fontId="9" fillId="0" borderId="0" xfId="0" applyNumberFormat="1" applyFont="1" applyBorder="1"/>
    <xf numFmtId="10" fontId="9" fillId="0" borderId="0" xfId="3" applyNumberFormat="1" applyFont="1"/>
    <xf numFmtId="10" fontId="9" fillId="0" borderId="0" xfId="3" applyNumberFormat="1" applyFont="1" applyBorder="1"/>
    <xf numFmtId="43" fontId="0" fillId="0" borderId="0" xfId="2" applyFont="1"/>
    <xf numFmtId="43" fontId="0" fillId="0" borderId="1" xfId="2" applyFont="1" applyBorder="1"/>
    <xf numFmtId="43" fontId="0" fillId="0" borderId="0" xfId="0" applyNumberFormat="1"/>
    <xf numFmtId="9" fontId="0" fillId="0" borderId="0" xfId="0" applyNumberFormat="1"/>
    <xf numFmtId="6" fontId="9" fillId="0" borderId="0" xfId="0" applyNumberFormat="1" applyFont="1" applyAlignment="1">
      <alignment horizontal="left"/>
    </xf>
    <xf numFmtId="0" fontId="0" fillId="0" borderId="6" xfId="0" applyBorder="1"/>
    <xf numFmtId="0" fontId="0" fillId="0" borderId="6" xfId="0" applyBorder="1" applyAlignment="1">
      <alignment wrapText="1"/>
    </xf>
    <xf numFmtId="167" fontId="0" fillId="0" borderId="6" xfId="2" applyNumberFormat="1" applyFont="1" applyBorder="1"/>
    <xf numFmtId="0" fontId="21" fillId="0" borderId="0" xfId="0" applyFont="1"/>
    <xf numFmtId="43" fontId="6" fillId="0" borderId="0" xfId="2" applyFont="1"/>
    <xf numFmtId="0" fontId="0" fillId="0" borderId="0" xfId="0" applyFont="1"/>
    <xf numFmtId="43" fontId="7" fillId="0" borderId="0" xfId="2" applyFont="1"/>
    <xf numFmtId="0" fontId="0" fillId="7" borderId="0" xfId="0" applyFill="1"/>
    <xf numFmtId="44" fontId="0" fillId="0" borderId="0" xfId="1" applyFont="1" applyFill="1"/>
    <xf numFmtId="0" fontId="14" fillId="0" borderId="1" xfId="0" applyFont="1" applyBorder="1" applyAlignment="1">
      <alignment horizontal="center"/>
    </xf>
    <xf numFmtId="0" fontId="22" fillId="0" borderId="0" xfId="0" applyFont="1"/>
    <xf numFmtId="167" fontId="0" fillId="0" borderId="0" xfId="2" applyNumberFormat="1" applyFont="1"/>
    <xf numFmtId="9" fontId="7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right"/>
    </xf>
    <xf numFmtId="0" fontId="0" fillId="0" borderId="1" xfId="0" applyBorder="1"/>
    <xf numFmtId="43" fontId="0" fillId="0" borderId="1" xfId="0" applyNumberFormat="1" applyBorder="1"/>
    <xf numFmtId="43" fontId="0" fillId="0" borderId="0" xfId="0" applyNumberFormat="1" applyBorder="1"/>
    <xf numFmtId="43" fontId="0" fillId="0" borderId="0" xfId="2" applyFont="1" applyBorder="1"/>
    <xf numFmtId="43" fontId="0" fillId="0" borderId="0" xfId="2" applyFont="1" applyFill="1" applyBorder="1"/>
    <xf numFmtId="0" fontId="0" fillId="0" borderId="0" xfId="0" applyAlignment="1">
      <alignment horizontal="center"/>
    </xf>
    <xf numFmtId="44" fontId="0" fillId="0" borderId="0" xfId="1" applyFont="1" applyFill="1" applyBorder="1"/>
    <xf numFmtId="0" fontId="0" fillId="9" borderId="0" xfId="0" applyFill="1"/>
    <xf numFmtId="44" fontId="0" fillId="9" borderId="0" xfId="0" applyNumberFormat="1" applyFill="1"/>
    <xf numFmtId="0" fontId="21" fillId="0" borderId="0" xfId="0" applyFont="1" applyAlignment="1">
      <alignment wrapText="1"/>
    </xf>
    <xf numFmtId="0" fontId="2" fillId="9" borderId="4" xfId="0" applyFont="1" applyFill="1" applyBorder="1" applyAlignment="1">
      <alignment horizontal="center" wrapText="1"/>
    </xf>
    <xf numFmtId="41" fontId="24" fillId="0" borderId="0" xfId="0" applyNumberFormat="1" applyFont="1"/>
    <xf numFmtId="167" fontId="6" fillId="0" borderId="4" xfId="2" applyNumberFormat="1" applyFont="1" applyBorder="1"/>
    <xf numFmtId="167" fontId="6" fillId="0" borderId="0" xfId="2" applyNumberFormat="1" applyFont="1"/>
    <xf numFmtId="44" fontId="6" fillId="0" borderId="0" xfId="0" applyNumberFormat="1" applyFont="1"/>
    <xf numFmtId="0" fontId="25" fillId="0" borderId="0" xfId="0" applyFont="1"/>
    <xf numFmtId="43" fontId="0" fillId="0" borderId="6" xfId="2" applyFont="1" applyBorder="1"/>
    <xf numFmtId="0" fontId="0" fillId="8" borderId="6" xfId="0" applyFill="1" applyBorder="1"/>
    <xf numFmtId="0" fontId="26" fillId="0" borderId="0" xfId="0" applyFont="1"/>
    <xf numFmtId="0" fontId="27" fillId="0" borderId="0" xfId="0" applyFont="1"/>
    <xf numFmtId="167" fontId="0" fillId="0" borderId="0" xfId="0" applyNumberFormat="1"/>
    <xf numFmtId="167" fontId="0" fillId="0" borderId="6" xfId="0" applyNumberFormat="1" applyBorder="1"/>
    <xf numFmtId="165" fontId="9" fillId="0" borderId="4" xfId="1" applyNumberFormat="1" applyFont="1" applyBorder="1"/>
    <xf numFmtId="0" fontId="28" fillId="0" borderId="0" xfId="0" applyFont="1"/>
    <xf numFmtId="0" fontId="24" fillId="0" borderId="0" xfId="0" applyFont="1" applyAlignment="1">
      <alignment horizontal="right"/>
    </xf>
    <xf numFmtId="0" fontId="2" fillId="6" borderId="4" xfId="0" applyFont="1" applyFill="1" applyBorder="1" applyAlignment="1">
      <alignment horizontal="center" wrapText="1"/>
    </xf>
    <xf numFmtId="0" fontId="0" fillId="10" borderId="0" xfId="0" applyFill="1"/>
    <xf numFmtId="44" fontId="0" fillId="10" borderId="0" xfId="0" applyNumberFormat="1" applyFill="1"/>
    <xf numFmtId="43" fontId="0" fillId="10" borderId="0" xfId="0" applyNumberFormat="1" applyFill="1"/>
    <xf numFmtId="43" fontId="0" fillId="10" borderId="0" xfId="2" applyFont="1" applyFill="1"/>
    <xf numFmtId="44" fontId="0" fillId="10" borderId="0" xfId="1" applyFont="1" applyFill="1"/>
    <xf numFmtId="44" fontId="0" fillId="10" borderId="1" xfId="0" applyNumberFormat="1" applyFill="1" applyBorder="1"/>
    <xf numFmtId="44" fontId="5" fillId="10" borderId="9" xfId="0" applyNumberFormat="1" applyFont="1" applyFill="1" applyBorder="1"/>
    <xf numFmtId="44" fontId="2" fillId="10" borderId="9" xfId="0" applyNumberFormat="1" applyFont="1" applyFill="1" applyBorder="1"/>
    <xf numFmtId="0" fontId="2" fillId="11" borderId="4" xfId="0" applyFont="1" applyFill="1" applyBorder="1" applyAlignment="1">
      <alignment horizontal="center" wrapText="1"/>
    </xf>
    <xf numFmtId="0" fontId="0" fillId="11" borderId="0" xfId="0" applyFill="1"/>
    <xf numFmtId="0" fontId="0" fillId="12" borderId="0" xfId="0" applyFill="1"/>
    <xf numFmtId="44" fontId="0" fillId="11" borderId="0" xfId="0" applyNumberFormat="1" applyFill="1"/>
    <xf numFmtId="43" fontId="0" fillId="11" borderId="0" xfId="0" applyNumberFormat="1" applyFill="1"/>
    <xf numFmtId="43" fontId="0" fillId="9" borderId="0" xfId="0" applyNumberFormat="1" applyFill="1"/>
    <xf numFmtId="44" fontId="0" fillId="12" borderId="0" xfId="0" applyNumberFormat="1" applyFill="1"/>
    <xf numFmtId="43" fontId="0" fillId="11" borderId="0" xfId="2" applyFont="1" applyFill="1"/>
    <xf numFmtId="43" fontId="0" fillId="9" borderId="0" xfId="2" applyFont="1" applyFill="1"/>
    <xf numFmtId="44" fontId="0" fillId="9" borderId="0" xfId="1" applyFont="1" applyFill="1"/>
    <xf numFmtId="44" fontId="0" fillId="11" borderId="0" xfId="1" applyFont="1" applyFill="1"/>
    <xf numFmtId="43" fontId="0" fillId="12" borderId="0" xfId="0" applyNumberFormat="1" applyFill="1"/>
    <xf numFmtId="44" fontId="0" fillId="12" borderId="0" xfId="1" applyFont="1" applyFill="1"/>
    <xf numFmtId="44" fontId="2" fillId="10" borderId="8" xfId="0" applyNumberFormat="1" applyFont="1" applyFill="1" applyBorder="1"/>
    <xf numFmtId="44" fontId="2" fillId="9" borderId="0" xfId="1" applyFont="1" applyFill="1"/>
    <xf numFmtId="44" fontId="2" fillId="11" borderId="0" xfId="1" applyFont="1" applyFill="1"/>
    <xf numFmtId="44" fontId="2" fillId="12" borderId="0" xfId="1" applyFont="1" applyFill="1"/>
    <xf numFmtId="44" fontId="2" fillId="9" borderId="9" xfId="0" applyNumberFormat="1" applyFont="1" applyFill="1" applyBorder="1"/>
    <xf numFmtId="44" fontId="2" fillId="11" borderId="9" xfId="0" applyNumberFormat="1" applyFont="1" applyFill="1" applyBorder="1"/>
    <xf numFmtId="44" fontId="2" fillId="12" borderId="9" xfId="0" applyNumberFormat="1" applyFont="1" applyFill="1" applyBorder="1"/>
    <xf numFmtId="0" fontId="2" fillId="12" borderId="4" xfId="0" applyFont="1" applyFill="1" applyBorder="1" applyAlignment="1">
      <alignment horizontal="center" wrapText="1"/>
    </xf>
    <xf numFmtId="44" fontId="2" fillId="9" borderId="9" xfId="1" applyFont="1" applyFill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/>
    <xf numFmtId="0" fontId="14" fillId="0" borderId="1" xfId="0" applyFont="1" applyBorder="1" applyAlignment="1">
      <alignment horizontal="center"/>
    </xf>
    <xf numFmtId="41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7" fillId="0" borderId="6" xfId="0" applyFont="1" applyFill="1" applyBorder="1" applyAlignment="1">
      <alignment horizontal="left" indent="1"/>
    </xf>
    <xf numFmtId="166" fontId="17" fillId="0" borderId="6" xfId="0" applyNumberFormat="1" applyFont="1" applyFill="1" applyBorder="1" applyAlignment="1">
      <alignment horizontal="left"/>
    </xf>
  </cellXfs>
  <cellStyles count="4">
    <cellStyle name="Comma" xfId="2" builtinId="3"/>
    <cellStyle name="Currency" xfId="1" builtinId="4"/>
    <cellStyle name="Normal" xfId="0" builtinId="0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B8" sqref="B8"/>
    </sheetView>
  </sheetViews>
  <sheetFormatPr defaultRowHeight="15" x14ac:dyDescent="0.25"/>
  <cols>
    <col min="2" max="2" width="19.7109375" customWidth="1"/>
    <col min="3" max="3" width="22.28515625" customWidth="1"/>
    <col min="4" max="8" width="15.7109375" customWidth="1"/>
    <col min="9" max="9" width="17.42578125" customWidth="1"/>
    <col min="10" max="14" width="15.7109375" customWidth="1"/>
  </cols>
  <sheetData>
    <row r="1" spans="1:10" ht="28.5" x14ac:dyDescent="0.45">
      <c r="A1" s="9" t="s">
        <v>26</v>
      </c>
    </row>
    <row r="2" spans="1:10" x14ac:dyDescent="0.25">
      <c r="C2" t="s">
        <v>7</v>
      </c>
      <c r="D2" s="3" t="s">
        <v>2</v>
      </c>
      <c r="E2" s="3" t="s">
        <v>6</v>
      </c>
      <c r="F2" s="3" t="s">
        <v>3</v>
      </c>
      <c r="G2" s="3" t="s">
        <v>4</v>
      </c>
      <c r="H2" s="3" t="s">
        <v>5</v>
      </c>
    </row>
    <row r="3" spans="1:10" x14ac:dyDescent="0.25">
      <c r="B3" t="s">
        <v>0</v>
      </c>
      <c r="C3" t="s">
        <v>1</v>
      </c>
      <c r="D3">
        <v>3</v>
      </c>
      <c r="E3">
        <v>3</v>
      </c>
      <c r="F3">
        <v>3</v>
      </c>
      <c r="G3">
        <v>3</v>
      </c>
      <c r="H3">
        <v>3</v>
      </c>
    </row>
    <row r="4" spans="1:10" x14ac:dyDescent="0.25">
      <c r="C4" t="s">
        <v>8</v>
      </c>
      <c r="D4" s="1">
        <v>90000</v>
      </c>
      <c r="E4" s="1">
        <f>1.02*D4</f>
        <v>91800</v>
      </c>
      <c r="F4" s="1">
        <f>1.02*E4</f>
        <v>93636</v>
      </c>
      <c r="G4" s="1">
        <f>1.02*F4</f>
        <v>95508.72</v>
      </c>
      <c r="H4" s="1">
        <f>1.02*G4</f>
        <v>97418.894400000005</v>
      </c>
    </row>
    <row r="5" spans="1:10" x14ac:dyDescent="0.25">
      <c r="C5" t="s">
        <v>9</v>
      </c>
      <c r="D5">
        <v>0.5</v>
      </c>
      <c r="E5">
        <v>0.5</v>
      </c>
      <c r="F5">
        <v>0.5</v>
      </c>
      <c r="G5">
        <v>0.5</v>
      </c>
      <c r="H5">
        <v>0.5</v>
      </c>
      <c r="J5" t="s">
        <v>99</v>
      </c>
    </row>
    <row r="6" spans="1:10" x14ac:dyDescent="0.25">
      <c r="C6" t="s">
        <v>10</v>
      </c>
      <c r="D6" s="2">
        <f>D3*D4*D5</f>
        <v>135000</v>
      </c>
      <c r="E6" s="2">
        <f>D6+E4*E3*E5</f>
        <v>272700</v>
      </c>
      <c r="F6" s="2">
        <f>E6+F4*F3*F5</f>
        <v>413154</v>
      </c>
      <c r="G6" s="2">
        <f>F6+G4*G3*G5</f>
        <v>556417.08000000007</v>
      </c>
      <c r="H6" s="2">
        <f>G6+H4*H3*H5</f>
        <v>702545.42160000012</v>
      </c>
      <c r="I6" s="2">
        <f>SUM(D6:H6)</f>
        <v>2079816.5016000001</v>
      </c>
    </row>
    <row r="9" spans="1:10" x14ac:dyDescent="0.25">
      <c r="B9" t="s">
        <v>11</v>
      </c>
      <c r="C9" t="s">
        <v>12</v>
      </c>
      <c r="D9">
        <v>5</v>
      </c>
      <c r="E9">
        <v>10</v>
      </c>
      <c r="F9">
        <v>15</v>
      </c>
      <c r="G9">
        <v>20</v>
      </c>
      <c r="H9">
        <v>20</v>
      </c>
    </row>
    <row r="10" spans="1:10" x14ac:dyDescent="0.25">
      <c r="C10" t="s">
        <v>8</v>
      </c>
      <c r="D10" s="1">
        <v>16000</v>
      </c>
      <c r="E10" s="1">
        <f>1.02*D10</f>
        <v>16320</v>
      </c>
      <c r="F10" s="1">
        <f>1.02*E10</f>
        <v>16646.400000000001</v>
      </c>
      <c r="G10" s="1">
        <f>1.02*F10</f>
        <v>16979.328000000001</v>
      </c>
      <c r="H10" s="1">
        <f>1.02*G10</f>
        <v>17318.914560000001</v>
      </c>
      <c r="I10" t="s">
        <v>7</v>
      </c>
    </row>
    <row r="11" spans="1:10" x14ac:dyDescent="0.25">
      <c r="D11" s="2">
        <f>D10*D9</f>
        <v>80000</v>
      </c>
      <c r="E11" s="2">
        <f>E10*E9</f>
        <v>163200</v>
      </c>
      <c r="F11" s="2">
        <f>F10*F9</f>
        <v>249696.00000000003</v>
      </c>
      <c r="G11" s="2">
        <f>G10*G9</f>
        <v>339586.56000000006</v>
      </c>
      <c r="H11" s="2">
        <f>H10*H9</f>
        <v>346378.29120000004</v>
      </c>
      <c r="I11" s="2">
        <f>SUM(D11:H11)</f>
        <v>1178860.8512000002</v>
      </c>
    </row>
    <row r="13" spans="1:10" x14ac:dyDescent="0.25">
      <c r="B13" t="s">
        <v>13</v>
      </c>
      <c r="C13" t="s">
        <v>12</v>
      </c>
      <c r="D13">
        <v>1</v>
      </c>
      <c r="E13">
        <v>1</v>
      </c>
      <c r="F13">
        <v>2</v>
      </c>
      <c r="G13">
        <v>2</v>
      </c>
      <c r="H13">
        <v>2</v>
      </c>
    </row>
    <row r="14" spans="1:10" x14ac:dyDescent="0.25">
      <c r="C14" t="s">
        <v>8</v>
      </c>
      <c r="D14" s="1">
        <v>42000</v>
      </c>
      <c r="E14" s="1">
        <f>1.02*D14</f>
        <v>42840</v>
      </c>
      <c r="F14" s="1">
        <f>1.02*E14</f>
        <v>43696.800000000003</v>
      </c>
      <c r="G14" s="1">
        <f>1.02*F14</f>
        <v>44570.736000000004</v>
      </c>
      <c r="H14" s="1">
        <f>1.02*G14</f>
        <v>45462.150720000005</v>
      </c>
      <c r="I14" t="s">
        <v>7</v>
      </c>
    </row>
    <row r="15" spans="1:10" x14ac:dyDescent="0.25">
      <c r="D15" s="2">
        <f>D14*D13</f>
        <v>42000</v>
      </c>
      <c r="E15" s="2">
        <f>E14*E13</f>
        <v>42840</v>
      </c>
      <c r="F15" s="2">
        <f>F14*F13</f>
        <v>87393.600000000006</v>
      </c>
      <c r="G15" s="2">
        <f>G14*G13</f>
        <v>89141.472000000009</v>
      </c>
      <c r="H15" s="2">
        <f>H14*H13</f>
        <v>90924.30144000001</v>
      </c>
      <c r="I15" s="2">
        <f>SUM(D15:H15)</f>
        <v>352299.37344</v>
      </c>
    </row>
    <row r="18" spans="1:9" x14ac:dyDescent="0.25">
      <c r="A18" s="5" t="s">
        <v>15</v>
      </c>
      <c r="B18" s="6"/>
      <c r="C18" s="6"/>
      <c r="D18" s="6"/>
      <c r="E18" s="6"/>
      <c r="F18" s="6"/>
      <c r="G18" s="6"/>
      <c r="H18" s="6"/>
      <c r="I18" s="7">
        <f>SUM(I6:I15)</f>
        <v>3610976.7262400007</v>
      </c>
    </row>
    <row r="20" spans="1:9" x14ac:dyDescent="0.25">
      <c r="B20" s="4" t="s">
        <v>7</v>
      </c>
    </row>
    <row r="22" spans="1:9" x14ac:dyDescent="0.25">
      <c r="D22" s="3" t="s">
        <v>2</v>
      </c>
      <c r="E22" s="3" t="s">
        <v>6</v>
      </c>
      <c r="F22" s="3" t="s">
        <v>3</v>
      </c>
      <c r="G22" s="3" t="s">
        <v>4</v>
      </c>
      <c r="H22" s="3" t="s">
        <v>5</v>
      </c>
    </row>
    <row r="23" spans="1:9" x14ac:dyDescent="0.25">
      <c r="C23" t="s">
        <v>16</v>
      </c>
      <c r="D23" s="1">
        <v>100000</v>
      </c>
      <c r="E23" s="1">
        <v>100000</v>
      </c>
      <c r="F23" s="1">
        <v>100000</v>
      </c>
      <c r="G23" s="1">
        <v>100000</v>
      </c>
      <c r="H23" s="1">
        <v>100000</v>
      </c>
      <c r="I23" s="2">
        <f>SUM(D23:H23)</f>
        <v>500000</v>
      </c>
    </row>
    <row r="24" spans="1:9" x14ac:dyDescent="0.25">
      <c r="C24" t="s">
        <v>14</v>
      </c>
      <c r="D24" s="1">
        <v>50000</v>
      </c>
      <c r="E24" s="1">
        <v>50000</v>
      </c>
      <c r="F24" s="1">
        <v>50000</v>
      </c>
      <c r="G24" s="1">
        <v>50000</v>
      </c>
      <c r="H24" s="1">
        <v>50000</v>
      </c>
      <c r="I24" s="2">
        <f>SUM(D24:H24)</f>
        <v>250000</v>
      </c>
    </row>
    <row r="25" spans="1:9" x14ac:dyDescent="0.25">
      <c r="A25" s="5" t="s">
        <v>18</v>
      </c>
      <c r="B25" s="6"/>
      <c r="C25" s="6"/>
      <c r="D25" s="6"/>
      <c r="E25" s="6"/>
      <c r="F25" s="6"/>
      <c r="G25" s="6"/>
      <c r="H25" s="6"/>
      <c r="I25" s="7">
        <f>SUM(I23:I24)</f>
        <v>750000</v>
      </c>
    </row>
    <row r="27" spans="1:9" x14ac:dyDescent="0.25">
      <c r="D27" s="3" t="s">
        <v>2</v>
      </c>
      <c r="E27" s="3" t="s">
        <v>6</v>
      </c>
      <c r="F27" s="3" t="s">
        <v>3</v>
      </c>
      <c r="G27" s="3" t="s">
        <v>4</v>
      </c>
      <c r="H27" s="3" t="s">
        <v>5</v>
      </c>
    </row>
    <row r="28" spans="1:9" x14ac:dyDescent="0.25">
      <c r="A28" s="5" t="s">
        <v>19</v>
      </c>
      <c r="B28" s="6"/>
      <c r="C28" s="6" t="s">
        <v>17</v>
      </c>
      <c r="D28" s="8">
        <v>30000</v>
      </c>
      <c r="E28" s="8">
        <v>30000</v>
      </c>
      <c r="F28" s="8">
        <v>30000</v>
      </c>
      <c r="G28" s="8">
        <v>30000</v>
      </c>
      <c r="H28" s="8">
        <v>30000</v>
      </c>
      <c r="I28" s="7">
        <f>SUM(D28:H28)</f>
        <v>150000</v>
      </c>
    </row>
    <row r="31" spans="1:9" x14ac:dyDescent="0.25">
      <c r="D31" s="3" t="s">
        <v>2</v>
      </c>
      <c r="E31" s="3" t="s">
        <v>6</v>
      </c>
      <c r="F31" s="3" t="s">
        <v>3</v>
      </c>
      <c r="G31" s="3" t="s">
        <v>4</v>
      </c>
      <c r="H31" s="3" t="s">
        <v>5</v>
      </c>
    </row>
    <row r="32" spans="1:9" x14ac:dyDescent="0.25">
      <c r="C32" t="s">
        <v>24</v>
      </c>
      <c r="D32" s="1">
        <v>15000</v>
      </c>
      <c r="E32" s="1">
        <v>15000</v>
      </c>
      <c r="F32" s="1">
        <v>15000</v>
      </c>
      <c r="G32" s="1">
        <v>15000</v>
      </c>
      <c r="H32" s="1">
        <v>15000</v>
      </c>
      <c r="I32" s="2">
        <f>SUM(D32:H32)</f>
        <v>75000</v>
      </c>
    </row>
    <row r="33" spans="1:9" x14ac:dyDescent="0.25">
      <c r="C33" t="s">
        <v>25</v>
      </c>
      <c r="D33" s="1">
        <v>5000</v>
      </c>
      <c r="E33" s="1">
        <v>5000</v>
      </c>
      <c r="F33" s="1">
        <v>5000</v>
      </c>
      <c r="G33" s="1">
        <v>5000</v>
      </c>
      <c r="H33" s="1">
        <v>5000</v>
      </c>
      <c r="I33" s="2">
        <f>SUM(D33:H33)</f>
        <v>25000</v>
      </c>
    </row>
    <row r="34" spans="1:9" x14ac:dyDescent="0.25">
      <c r="A34" s="5" t="s">
        <v>23</v>
      </c>
      <c r="B34" s="6"/>
      <c r="C34" s="6"/>
      <c r="D34" s="6"/>
      <c r="E34" s="6"/>
      <c r="F34" s="6"/>
      <c r="G34" s="6"/>
      <c r="H34" s="6"/>
      <c r="I34" s="7">
        <f>SUM(I32:I33)</f>
        <v>100000</v>
      </c>
    </row>
    <row r="36" spans="1:9" x14ac:dyDescent="0.25">
      <c r="H36" s="4" t="s">
        <v>30</v>
      </c>
      <c r="I36" s="14">
        <f>I34+I28+I25+I18</f>
        <v>4610976.7262400007</v>
      </c>
    </row>
    <row r="38" spans="1:9" x14ac:dyDescent="0.25">
      <c r="D38" s="3" t="s">
        <v>2</v>
      </c>
      <c r="E38" s="3" t="s">
        <v>6</v>
      </c>
      <c r="F38" s="3" t="s">
        <v>3</v>
      </c>
      <c r="G38" s="3" t="s">
        <v>4</v>
      </c>
      <c r="H38" s="3" t="s">
        <v>5</v>
      </c>
    </row>
    <row r="39" spans="1:9" x14ac:dyDescent="0.25">
      <c r="A39" s="10" t="s">
        <v>20</v>
      </c>
      <c r="B39" s="11"/>
      <c r="C39" s="11"/>
      <c r="D39" s="12">
        <v>100000</v>
      </c>
      <c r="E39" s="12">
        <v>100000</v>
      </c>
      <c r="F39" s="12">
        <v>100000</v>
      </c>
      <c r="G39" s="12">
        <v>100000</v>
      </c>
      <c r="H39" s="12">
        <v>100000</v>
      </c>
      <c r="I39" s="13">
        <f>SUM(D39:H39)</f>
        <v>500000</v>
      </c>
    </row>
    <row r="41" spans="1:9" x14ac:dyDescent="0.25">
      <c r="D41" s="3" t="s">
        <v>2</v>
      </c>
      <c r="E41" s="3" t="s">
        <v>6</v>
      </c>
      <c r="F41" s="3" t="s">
        <v>3</v>
      </c>
      <c r="G41" s="3" t="s">
        <v>4</v>
      </c>
      <c r="H41" s="3" t="s">
        <v>5</v>
      </c>
    </row>
    <row r="42" spans="1:9" x14ac:dyDescent="0.25">
      <c r="A42" s="10" t="s">
        <v>21</v>
      </c>
      <c r="B42" s="12"/>
      <c r="C42" s="12"/>
      <c r="D42" s="12">
        <v>105110</v>
      </c>
      <c r="E42" s="12">
        <v>262718</v>
      </c>
      <c r="F42" s="12">
        <v>469866</v>
      </c>
      <c r="G42" s="12">
        <v>754198</v>
      </c>
      <c r="H42" s="12">
        <v>971567</v>
      </c>
      <c r="I42" s="13">
        <f>SUM(D42:H42)</f>
        <v>2563459</v>
      </c>
    </row>
    <row r="44" spans="1:9" x14ac:dyDescent="0.25">
      <c r="D44" s="3" t="s">
        <v>2</v>
      </c>
      <c r="E44" s="3" t="s">
        <v>6</v>
      </c>
      <c r="F44" s="3" t="s">
        <v>3</v>
      </c>
      <c r="G44" s="3" t="s">
        <v>4</v>
      </c>
      <c r="H44" s="3" t="s">
        <v>5</v>
      </c>
    </row>
    <row r="45" spans="1:9" x14ac:dyDescent="0.25">
      <c r="A45" s="10" t="s">
        <v>22</v>
      </c>
      <c r="B45" s="11"/>
      <c r="C45" s="11"/>
      <c r="D45" s="12">
        <v>246835</v>
      </c>
      <c r="E45" s="12">
        <v>617088</v>
      </c>
      <c r="F45" s="12">
        <v>995569</v>
      </c>
      <c r="G45" s="12">
        <v>1464556</v>
      </c>
      <c r="H45" s="12">
        <v>1884175</v>
      </c>
      <c r="I45" s="13">
        <f>SUM(D45:H45)</f>
        <v>5208223</v>
      </c>
    </row>
    <row r="48" spans="1:9" x14ac:dyDescent="0.25">
      <c r="D48" s="3" t="s">
        <v>2</v>
      </c>
      <c r="E48" s="3" t="s">
        <v>6</v>
      </c>
      <c r="F48" s="3" t="s">
        <v>3</v>
      </c>
      <c r="G48" s="3" t="s">
        <v>4</v>
      </c>
      <c r="H48" s="3" t="s">
        <v>5</v>
      </c>
    </row>
    <row r="49" spans="1:9" x14ac:dyDescent="0.25">
      <c r="C49" t="s">
        <v>27</v>
      </c>
      <c r="D49" s="1">
        <f>50000*D3</f>
        <v>150000</v>
      </c>
      <c r="E49" s="1">
        <f>50000*E3+D49</f>
        <v>300000</v>
      </c>
      <c r="F49" s="1">
        <f>50000*F3+E49</f>
        <v>450000</v>
      </c>
      <c r="G49" s="1">
        <f>50000*G3+F49</f>
        <v>600000</v>
      </c>
      <c r="H49" s="1">
        <f>50000*H3+G49</f>
        <v>750000</v>
      </c>
      <c r="I49" s="2">
        <f>SUM(D49:H49)</f>
        <v>2250000</v>
      </c>
    </row>
    <row r="50" spans="1:9" x14ac:dyDescent="0.25">
      <c r="C50" t="s">
        <v>28</v>
      </c>
      <c r="D50" s="1">
        <v>50000</v>
      </c>
      <c r="E50" s="1">
        <v>50000</v>
      </c>
      <c r="F50" s="1">
        <v>50000</v>
      </c>
      <c r="G50" s="1">
        <v>50000</v>
      </c>
      <c r="H50" s="1">
        <v>50000</v>
      </c>
      <c r="I50" s="2">
        <f>SUM(D50:H50)</f>
        <v>250000</v>
      </c>
    </row>
    <row r="51" spans="1:9" x14ac:dyDescent="0.25">
      <c r="A51" s="10" t="s">
        <v>23</v>
      </c>
      <c r="B51" s="11"/>
      <c r="C51" s="11"/>
      <c r="D51" s="12"/>
      <c r="E51" s="12"/>
      <c r="F51" s="12"/>
      <c r="G51" s="12"/>
      <c r="H51" s="12"/>
      <c r="I51" s="12">
        <f>SUM(I49:I50)</f>
        <v>2500000</v>
      </c>
    </row>
    <row r="54" spans="1:9" x14ac:dyDescent="0.25">
      <c r="H54" s="4" t="s">
        <v>29</v>
      </c>
      <c r="I54" s="15">
        <f>I51+I45+I42+I39</f>
        <v>10771682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L22" sqref="L22"/>
    </sheetView>
  </sheetViews>
  <sheetFormatPr defaultRowHeight="15" x14ac:dyDescent="0.25"/>
  <cols>
    <col min="1" max="1" width="20.85546875" customWidth="1"/>
    <col min="2" max="2" width="17.42578125" customWidth="1"/>
    <col min="3" max="7" width="14.7109375" customWidth="1"/>
    <col min="8" max="8" width="17.7109375" customWidth="1"/>
  </cols>
  <sheetData>
    <row r="2" spans="1:8" ht="15.75" x14ac:dyDescent="0.25">
      <c r="A2" s="127" t="s">
        <v>171</v>
      </c>
    </row>
    <row r="4" spans="1:8" x14ac:dyDescent="0.25">
      <c r="A4" s="93" t="s">
        <v>114</v>
      </c>
      <c r="B4" s="93" t="s">
        <v>115</v>
      </c>
      <c r="C4" s="93" t="s">
        <v>116</v>
      </c>
      <c r="D4" s="93" t="s">
        <v>117</v>
      </c>
      <c r="E4" s="93" t="s">
        <v>118</v>
      </c>
      <c r="F4" s="93" t="s">
        <v>119</v>
      </c>
      <c r="G4" s="93" t="s">
        <v>120</v>
      </c>
      <c r="H4" s="93" t="s">
        <v>132</v>
      </c>
    </row>
    <row r="5" spans="1:8" x14ac:dyDescent="0.25">
      <c r="A5" s="164" t="s">
        <v>121</v>
      </c>
      <c r="B5" s="93" t="s">
        <v>122</v>
      </c>
      <c r="C5" s="95"/>
      <c r="D5" s="95"/>
      <c r="E5" s="95"/>
      <c r="F5" s="95"/>
      <c r="G5" s="95"/>
      <c r="H5" s="95"/>
    </row>
    <row r="6" spans="1:8" x14ac:dyDescent="0.25">
      <c r="A6" s="164"/>
      <c r="B6" s="93" t="s">
        <v>123</v>
      </c>
      <c r="C6" s="95"/>
      <c r="D6" s="95"/>
      <c r="E6" s="95"/>
      <c r="F6" s="95"/>
      <c r="G6" s="95"/>
      <c r="H6" s="95"/>
    </row>
    <row r="7" spans="1:8" x14ac:dyDescent="0.25">
      <c r="A7" s="165" t="s">
        <v>124</v>
      </c>
      <c r="B7" s="93" t="s">
        <v>122</v>
      </c>
      <c r="C7" s="95"/>
      <c r="D7" s="95"/>
      <c r="E7" s="95"/>
      <c r="F7" s="95"/>
      <c r="G7" s="95"/>
      <c r="H7" s="95"/>
    </row>
    <row r="8" spans="1:8" x14ac:dyDescent="0.25">
      <c r="A8" s="165"/>
      <c r="B8" s="93" t="s">
        <v>123</v>
      </c>
      <c r="C8" s="95"/>
      <c r="D8" s="95"/>
      <c r="E8" s="95"/>
      <c r="F8" s="95"/>
      <c r="G8" s="95"/>
      <c r="H8" s="95"/>
    </row>
    <row r="9" spans="1:8" x14ac:dyDescent="0.25">
      <c r="A9" s="166" t="s">
        <v>125</v>
      </c>
      <c r="B9" s="93" t="s">
        <v>122</v>
      </c>
      <c r="C9" s="95"/>
      <c r="D9" s="95"/>
      <c r="E9" s="95"/>
      <c r="F9" s="95"/>
      <c r="G9" s="95"/>
      <c r="H9" s="95"/>
    </row>
    <row r="10" spans="1:8" x14ac:dyDescent="0.25">
      <c r="A10" s="166"/>
      <c r="B10" s="93" t="s">
        <v>123</v>
      </c>
      <c r="C10" s="95"/>
      <c r="D10" s="95"/>
      <c r="E10" s="95"/>
      <c r="F10" s="95"/>
      <c r="G10" s="95"/>
      <c r="H10" s="95"/>
    </row>
    <row r="11" spans="1:8" x14ac:dyDescent="0.25">
      <c r="A11" s="166" t="s">
        <v>126</v>
      </c>
      <c r="B11" s="93" t="s">
        <v>122</v>
      </c>
      <c r="C11" s="95"/>
      <c r="D11" s="95"/>
      <c r="E11" s="95"/>
      <c r="F11" s="95"/>
      <c r="G11" s="95"/>
      <c r="H11" s="95"/>
    </row>
    <row r="12" spans="1:8" x14ac:dyDescent="0.25">
      <c r="A12" s="166"/>
      <c r="B12" s="93" t="s">
        <v>123</v>
      </c>
      <c r="C12" s="95"/>
      <c r="D12" s="95"/>
      <c r="E12" s="95"/>
      <c r="F12" s="95"/>
      <c r="G12" s="95"/>
      <c r="H12" s="95"/>
    </row>
    <row r="13" spans="1:8" ht="30" x14ac:dyDescent="0.25">
      <c r="A13" s="94" t="s">
        <v>129</v>
      </c>
      <c r="B13" s="93"/>
      <c r="C13" s="95"/>
      <c r="D13" s="95"/>
      <c r="E13" s="95"/>
      <c r="F13" s="95"/>
      <c r="G13" s="95"/>
      <c r="H13" s="95"/>
    </row>
    <row r="14" spans="1:8" x14ac:dyDescent="0.25">
      <c r="A14" s="93" t="s">
        <v>127</v>
      </c>
      <c r="B14" s="93"/>
      <c r="C14" s="95"/>
      <c r="D14" s="95"/>
      <c r="E14" s="95"/>
      <c r="F14" s="95"/>
      <c r="G14" s="95"/>
      <c r="H14" s="95"/>
    </row>
    <row r="15" spans="1:8" ht="30" x14ac:dyDescent="0.25">
      <c r="A15" s="94" t="s">
        <v>128</v>
      </c>
      <c r="B15" s="93"/>
      <c r="C15" s="95"/>
      <c r="D15" s="95"/>
      <c r="E15" s="95"/>
      <c r="F15" s="95"/>
      <c r="G15" s="95"/>
      <c r="H15" s="95"/>
    </row>
    <row r="16" spans="1:8" x14ac:dyDescent="0.25">
      <c r="A16" s="93" t="s">
        <v>130</v>
      </c>
      <c r="B16" s="93"/>
      <c r="C16" s="95"/>
      <c r="D16" s="95"/>
      <c r="E16" s="95"/>
      <c r="F16" s="95"/>
      <c r="G16" s="95"/>
      <c r="H16" s="95"/>
    </row>
    <row r="17" spans="1:9" x14ac:dyDescent="0.25">
      <c r="A17" s="93" t="s">
        <v>14</v>
      </c>
      <c r="B17" s="93"/>
      <c r="C17" s="95"/>
      <c r="D17" s="95"/>
      <c r="E17" s="95"/>
      <c r="F17" s="95"/>
      <c r="G17" s="95"/>
      <c r="H17" s="95"/>
    </row>
    <row r="18" spans="1:9" x14ac:dyDescent="0.25">
      <c r="A18" s="93" t="s">
        <v>131</v>
      </c>
      <c r="B18" s="93"/>
      <c r="C18" s="95"/>
      <c r="D18" s="95"/>
      <c r="E18" s="95"/>
      <c r="F18" s="95"/>
      <c r="G18" s="95"/>
      <c r="H18" s="95"/>
    </row>
    <row r="19" spans="1:9" x14ac:dyDescent="0.25">
      <c r="A19" s="93" t="s">
        <v>132</v>
      </c>
      <c r="B19" s="93"/>
      <c r="C19" s="95"/>
      <c r="D19" s="95"/>
      <c r="E19" s="95"/>
      <c r="F19" s="95"/>
      <c r="G19" s="95"/>
      <c r="H19" s="95"/>
      <c r="I19" s="126" t="s">
        <v>7</v>
      </c>
    </row>
    <row r="21" spans="1:9" ht="15.75" x14ac:dyDescent="0.25">
      <c r="A21" s="127" t="s">
        <v>172</v>
      </c>
    </row>
    <row r="23" spans="1:9" x14ac:dyDescent="0.25">
      <c r="A23" s="167" t="s">
        <v>161</v>
      </c>
      <c r="B23" s="167"/>
      <c r="C23" s="93" t="s">
        <v>116</v>
      </c>
      <c r="D23" s="93" t="s">
        <v>117</v>
      </c>
      <c r="E23" s="93" t="s">
        <v>118</v>
      </c>
      <c r="F23" s="93" t="s">
        <v>119</v>
      </c>
      <c r="G23" s="93" t="s">
        <v>120</v>
      </c>
      <c r="H23" s="93" t="s">
        <v>132</v>
      </c>
    </row>
    <row r="24" spans="1:9" x14ac:dyDescent="0.25">
      <c r="A24" s="167" t="s">
        <v>160</v>
      </c>
      <c r="B24" s="167"/>
      <c r="C24" s="125"/>
      <c r="D24" s="125"/>
      <c r="E24" s="124"/>
      <c r="F24" s="124"/>
      <c r="G24" s="124"/>
      <c r="H24" s="129"/>
    </row>
    <row r="25" spans="1:9" x14ac:dyDescent="0.25">
      <c r="A25" s="167" t="s">
        <v>159</v>
      </c>
      <c r="B25" s="167"/>
      <c r="C25" s="93"/>
      <c r="D25" s="93"/>
      <c r="E25" s="93"/>
      <c r="F25" s="93"/>
      <c r="G25" s="93"/>
      <c r="H25" s="129"/>
    </row>
    <row r="26" spans="1:9" x14ac:dyDescent="0.25">
      <c r="A26" s="167" t="s">
        <v>158</v>
      </c>
      <c r="B26" s="167"/>
      <c r="C26" s="124"/>
      <c r="D26" s="124"/>
      <c r="E26" s="124"/>
      <c r="F26" s="124"/>
      <c r="G26" s="124"/>
      <c r="H26" s="129"/>
    </row>
    <row r="27" spans="1:9" x14ac:dyDescent="0.25">
      <c r="A27" s="167" t="s">
        <v>157</v>
      </c>
      <c r="B27" s="167"/>
      <c r="C27" s="93"/>
      <c r="D27" s="93"/>
      <c r="E27" s="93"/>
      <c r="F27" s="93"/>
      <c r="G27" s="93"/>
      <c r="H27" s="129"/>
    </row>
    <row r="28" spans="1:9" x14ac:dyDescent="0.25">
      <c r="A28" s="167" t="s">
        <v>156</v>
      </c>
      <c r="B28" s="167"/>
      <c r="C28" s="124"/>
      <c r="D28" s="124"/>
      <c r="E28" s="124"/>
      <c r="F28" s="124"/>
      <c r="G28" s="124"/>
      <c r="H28" s="129"/>
    </row>
    <row r="29" spans="1:9" x14ac:dyDescent="0.25">
      <c r="A29" s="167" t="s">
        <v>155</v>
      </c>
      <c r="B29" s="167"/>
      <c r="C29" s="124"/>
      <c r="D29" s="124"/>
      <c r="E29" s="124"/>
      <c r="F29" s="124"/>
      <c r="G29" s="124"/>
      <c r="H29" s="129"/>
    </row>
    <row r="30" spans="1:9" x14ac:dyDescent="0.25">
      <c r="A30" s="167" t="s">
        <v>154</v>
      </c>
      <c r="B30" s="167"/>
      <c r="C30" s="93"/>
      <c r="D30" s="93"/>
      <c r="E30" s="93"/>
      <c r="F30" s="93"/>
      <c r="G30" s="93"/>
      <c r="H30" s="129">
        <f>SUM(H24:H29)</f>
        <v>0</v>
      </c>
    </row>
    <row r="32" spans="1:9" x14ac:dyDescent="0.25">
      <c r="G32" t="s">
        <v>162</v>
      </c>
      <c r="H32" s="128">
        <f>+H30-H19</f>
        <v>0</v>
      </c>
    </row>
  </sheetData>
  <mergeCells count="12">
    <mergeCell ref="A29:B29"/>
    <mergeCell ref="A30:B30"/>
    <mergeCell ref="A24:B24"/>
    <mergeCell ref="A25:B25"/>
    <mergeCell ref="A26:B26"/>
    <mergeCell ref="A27:B27"/>
    <mergeCell ref="A28:B28"/>
    <mergeCell ref="A5:A6"/>
    <mergeCell ref="A7:A8"/>
    <mergeCell ref="A9:A10"/>
    <mergeCell ref="A11:A1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opLeftCell="A49" workbookViewId="0">
      <selection activeCell="C64" sqref="C64"/>
    </sheetView>
  </sheetViews>
  <sheetFormatPr defaultRowHeight="15" x14ac:dyDescent="0.25"/>
  <cols>
    <col min="1" max="1" width="4.140625" customWidth="1"/>
    <col min="2" max="2" width="23" customWidth="1"/>
    <col min="3" max="4" width="30.28515625" customWidth="1"/>
    <col min="5" max="5" width="24.28515625" customWidth="1"/>
    <col min="6" max="10" width="15.7109375" customWidth="1"/>
    <col min="11" max="11" width="17.42578125" customWidth="1"/>
    <col min="12" max="12" width="13.85546875" customWidth="1"/>
    <col min="13" max="16" width="15.7109375" customWidth="1"/>
  </cols>
  <sheetData>
    <row r="1" spans="1:14" x14ac:dyDescent="0.25">
      <c r="A1" s="123" t="s">
        <v>153</v>
      </c>
    </row>
    <row r="2" spans="1:14" ht="48.75" thickBot="1" x14ac:dyDescent="0.5">
      <c r="A2" s="9" t="s">
        <v>26</v>
      </c>
      <c r="K2" s="133" t="s">
        <v>165</v>
      </c>
      <c r="L2" s="118" t="s">
        <v>146</v>
      </c>
      <c r="M2" s="142" t="s">
        <v>123</v>
      </c>
      <c r="N2" s="162" t="s">
        <v>166</v>
      </c>
    </row>
    <row r="3" spans="1:14" x14ac:dyDescent="0.25">
      <c r="E3" t="s">
        <v>7</v>
      </c>
      <c r="F3" s="3" t="s">
        <v>2</v>
      </c>
      <c r="G3" s="3" t="s">
        <v>6</v>
      </c>
      <c r="H3" s="3" t="s">
        <v>3</v>
      </c>
      <c r="I3" s="3" t="s">
        <v>4</v>
      </c>
      <c r="J3" s="3" t="s">
        <v>5</v>
      </c>
      <c r="K3" s="134"/>
      <c r="L3" s="115"/>
      <c r="M3" s="143"/>
      <c r="N3" s="144"/>
    </row>
    <row r="4" spans="1:14" x14ac:dyDescent="0.25">
      <c r="B4" t="s">
        <v>0</v>
      </c>
      <c r="C4" s="96" t="s">
        <v>144</v>
      </c>
      <c r="E4" t="s">
        <v>1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s="134"/>
      <c r="L4" s="115"/>
      <c r="M4" s="143"/>
      <c r="N4" s="144"/>
    </row>
    <row r="5" spans="1:14" x14ac:dyDescent="0.25">
      <c r="E5" t="s">
        <v>8</v>
      </c>
      <c r="F5" s="1"/>
      <c r="G5" s="1"/>
      <c r="H5" s="1"/>
      <c r="I5" s="1"/>
      <c r="J5" s="1"/>
      <c r="K5" s="134"/>
      <c r="L5" s="115"/>
      <c r="M5" s="143"/>
      <c r="N5" s="144"/>
    </row>
    <row r="6" spans="1:14" x14ac:dyDescent="0.25">
      <c r="E6" t="s">
        <v>9</v>
      </c>
      <c r="F6" s="105"/>
      <c r="G6" s="105"/>
      <c r="H6" s="105"/>
      <c r="I6" s="105"/>
      <c r="J6" s="105"/>
      <c r="K6" s="134"/>
      <c r="L6" s="115"/>
      <c r="M6" s="143"/>
      <c r="N6" s="144"/>
    </row>
    <row r="7" spans="1:14" ht="18" thickBot="1" x14ac:dyDescent="0.45">
      <c r="E7" t="s">
        <v>168</v>
      </c>
      <c r="F7" s="120"/>
      <c r="G7" s="121"/>
      <c r="H7" s="121"/>
      <c r="I7" s="121"/>
      <c r="J7" s="121"/>
      <c r="K7" s="134"/>
      <c r="L7" s="115"/>
      <c r="M7" s="143"/>
      <c r="N7" s="144"/>
    </row>
    <row r="8" spans="1:14" x14ac:dyDescent="0.25">
      <c r="E8" t="s">
        <v>10</v>
      </c>
      <c r="F8" s="2"/>
      <c r="G8" s="2"/>
      <c r="H8" s="2"/>
      <c r="I8" s="2"/>
      <c r="J8" s="2"/>
      <c r="K8" s="135"/>
      <c r="L8" s="116"/>
      <c r="M8" s="149"/>
      <c r="N8" s="148"/>
    </row>
    <row r="9" spans="1:14" x14ac:dyDescent="0.25">
      <c r="F9" s="2"/>
      <c r="G9" s="2"/>
      <c r="H9" s="2"/>
      <c r="I9" s="2"/>
      <c r="J9" s="2"/>
      <c r="K9" s="135"/>
      <c r="L9" s="115"/>
      <c r="M9" s="143"/>
      <c r="N9" s="144"/>
    </row>
    <row r="10" spans="1:14" x14ac:dyDescent="0.25">
      <c r="C10" s="96" t="s">
        <v>145</v>
      </c>
      <c r="E10" t="s">
        <v>1</v>
      </c>
      <c r="F10" s="104"/>
      <c r="G10" s="104"/>
      <c r="H10" s="104"/>
      <c r="I10" s="104"/>
      <c r="J10" s="104"/>
      <c r="K10" s="135"/>
      <c r="L10" s="115"/>
      <c r="M10" s="143"/>
      <c r="N10" s="144"/>
    </row>
    <row r="11" spans="1:14" ht="14.25" customHeight="1" x14ac:dyDescent="0.25">
      <c r="C11" s="103"/>
      <c r="E11" t="s">
        <v>8</v>
      </c>
      <c r="F11" s="2"/>
      <c r="G11" s="2"/>
      <c r="H11" s="2"/>
      <c r="I11" s="2"/>
      <c r="J11" s="2"/>
      <c r="K11" s="135"/>
      <c r="L11" s="115"/>
      <c r="M11" s="143"/>
      <c r="N11" s="144"/>
    </row>
    <row r="12" spans="1:14" x14ac:dyDescent="0.25">
      <c r="C12" s="96"/>
      <c r="E12" t="s">
        <v>9</v>
      </c>
      <c r="F12" s="91"/>
      <c r="G12" s="91"/>
      <c r="H12" s="91"/>
      <c r="I12" s="91"/>
      <c r="J12" s="91"/>
      <c r="K12" s="135"/>
      <c r="L12" s="115"/>
      <c r="M12" s="143"/>
      <c r="N12" s="144"/>
    </row>
    <row r="13" spans="1:14" ht="17.25" x14ac:dyDescent="0.4">
      <c r="E13" t="s">
        <v>168</v>
      </c>
      <c r="F13" s="122"/>
      <c r="G13" s="122"/>
      <c r="H13" s="122"/>
      <c r="I13" s="122"/>
      <c r="J13" s="122"/>
      <c r="K13" s="135"/>
      <c r="L13" s="115"/>
      <c r="M13" s="143"/>
      <c r="N13" s="144"/>
    </row>
    <row r="14" spans="1:14" x14ac:dyDescent="0.25">
      <c r="E14" t="s">
        <v>10</v>
      </c>
      <c r="F14" s="2"/>
      <c r="G14" s="2"/>
      <c r="H14" s="2"/>
      <c r="I14" s="2"/>
      <c r="J14" s="2"/>
      <c r="K14" s="135"/>
      <c r="L14" s="116"/>
      <c r="M14" s="149"/>
      <c r="N14" s="148"/>
    </row>
    <row r="15" spans="1:14" x14ac:dyDescent="0.25">
      <c r="D15" t="s">
        <v>134</v>
      </c>
      <c r="F15" s="2"/>
      <c r="G15" s="2"/>
      <c r="H15" s="2"/>
      <c r="I15" s="2"/>
      <c r="J15" s="2"/>
      <c r="K15" s="135"/>
      <c r="L15" s="115"/>
      <c r="M15" s="143"/>
      <c r="N15" s="144"/>
    </row>
    <row r="16" spans="1:14" ht="30" x14ac:dyDescent="0.25">
      <c r="C16" s="117" t="s">
        <v>151</v>
      </c>
      <c r="D16" t="s">
        <v>169</v>
      </c>
      <c r="F16" s="2"/>
      <c r="G16" s="2"/>
      <c r="H16" s="2"/>
      <c r="I16" s="2"/>
      <c r="J16" s="2"/>
      <c r="K16" s="135"/>
      <c r="L16" s="150"/>
      <c r="M16" s="145"/>
      <c r="N16" s="144"/>
    </row>
    <row r="17" spans="2:14" x14ac:dyDescent="0.25">
      <c r="C17" s="96"/>
      <c r="F17" s="2"/>
      <c r="G17" s="2"/>
      <c r="H17" s="2"/>
      <c r="I17" s="2"/>
      <c r="J17" s="2"/>
      <c r="K17" s="135"/>
      <c r="L17" s="115"/>
      <c r="M17" s="143"/>
      <c r="N17" s="144"/>
    </row>
    <row r="18" spans="2:14" x14ac:dyDescent="0.25">
      <c r="K18" s="134"/>
      <c r="L18" s="115"/>
      <c r="M18" s="143"/>
      <c r="N18" s="144"/>
    </row>
    <row r="19" spans="2:14" x14ac:dyDescent="0.25">
      <c r="K19" s="134"/>
      <c r="L19" s="115"/>
      <c r="M19" s="143"/>
      <c r="N19" s="144"/>
    </row>
    <row r="20" spans="2:14" x14ac:dyDescent="0.25">
      <c r="B20" t="s">
        <v>31</v>
      </c>
      <c r="C20" s="96" t="s">
        <v>133</v>
      </c>
      <c r="D20" t="s">
        <v>134</v>
      </c>
      <c r="E20" t="s">
        <v>12</v>
      </c>
      <c r="K20" s="134"/>
      <c r="L20" s="115"/>
      <c r="M20" s="143"/>
      <c r="N20" s="144"/>
    </row>
    <row r="21" spans="2:14" ht="17.25" x14ac:dyDescent="0.4">
      <c r="C21" t="s">
        <v>7</v>
      </c>
      <c r="D21" t="s">
        <v>169</v>
      </c>
      <c r="E21" t="s">
        <v>136</v>
      </c>
      <c r="F21" s="19"/>
      <c r="G21" s="19"/>
      <c r="H21" s="19"/>
      <c r="I21" s="19"/>
      <c r="J21" s="19"/>
      <c r="K21" s="134"/>
      <c r="L21" s="115"/>
      <c r="M21" s="143"/>
      <c r="N21" s="144"/>
    </row>
    <row r="22" spans="2:14" x14ac:dyDescent="0.25">
      <c r="F22" s="2"/>
      <c r="G22" s="2"/>
      <c r="H22" s="2"/>
      <c r="I22" s="2"/>
      <c r="J22" s="2"/>
      <c r="K22" s="135"/>
      <c r="L22" s="150"/>
      <c r="M22" s="145"/>
      <c r="N22" s="144"/>
    </row>
    <row r="23" spans="2:14" x14ac:dyDescent="0.25">
      <c r="K23" s="134"/>
      <c r="L23" s="115"/>
      <c r="M23" s="143"/>
      <c r="N23" s="144"/>
    </row>
    <row r="24" spans="2:14" x14ac:dyDescent="0.25">
      <c r="B24" t="s">
        <v>135</v>
      </c>
      <c r="C24" s="96" t="s">
        <v>122</v>
      </c>
      <c r="E24" t="s">
        <v>12</v>
      </c>
      <c r="K24" s="134"/>
      <c r="L24" s="115"/>
      <c r="M24" s="143"/>
      <c r="N24" s="144"/>
    </row>
    <row r="25" spans="2:14" x14ac:dyDescent="0.25">
      <c r="E25" t="s">
        <v>138</v>
      </c>
      <c r="F25" s="16"/>
      <c r="G25" s="16"/>
      <c r="H25" s="16"/>
      <c r="I25" s="16"/>
      <c r="J25" s="16"/>
      <c r="K25" s="134"/>
      <c r="L25" s="115"/>
      <c r="M25" s="143"/>
      <c r="N25" s="144"/>
    </row>
    <row r="26" spans="2:14" ht="17.25" x14ac:dyDescent="0.4">
      <c r="E26" t="s">
        <v>137</v>
      </c>
      <c r="F26" s="19"/>
      <c r="G26" s="19"/>
      <c r="H26" s="19"/>
      <c r="I26" s="19"/>
      <c r="J26" s="19"/>
      <c r="K26" s="134"/>
      <c r="L26" s="115"/>
      <c r="M26" s="143"/>
      <c r="N26" s="144"/>
    </row>
    <row r="27" spans="2:14" x14ac:dyDescent="0.25">
      <c r="F27" s="2"/>
      <c r="G27" s="2"/>
      <c r="H27" s="2"/>
      <c r="I27" s="2"/>
      <c r="J27" s="2"/>
      <c r="K27" s="135"/>
      <c r="L27" s="116"/>
      <c r="M27" s="143"/>
      <c r="N27" s="148"/>
    </row>
    <row r="28" spans="2:14" x14ac:dyDescent="0.25">
      <c r="F28" s="2"/>
      <c r="G28" s="2"/>
      <c r="H28" s="2"/>
      <c r="I28" s="2"/>
      <c r="J28" s="2"/>
      <c r="K28" s="135"/>
      <c r="L28" s="115"/>
      <c r="M28" s="143"/>
      <c r="N28" s="144"/>
    </row>
    <row r="29" spans="2:14" x14ac:dyDescent="0.25">
      <c r="C29" s="96" t="s">
        <v>133</v>
      </c>
      <c r="D29" t="s">
        <v>134</v>
      </c>
      <c r="E29" t="s">
        <v>12</v>
      </c>
      <c r="F29" s="104"/>
      <c r="G29" s="2"/>
      <c r="H29" s="2"/>
      <c r="I29" s="2"/>
      <c r="J29" s="2"/>
      <c r="K29" s="135"/>
      <c r="L29" s="115"/>
      <c r="M29" s="143"/>
      <c r="N29" s="144"/>
    </row>
    <row r="30" spans="2:14" x14ac:dyDescent="0.25">
      <c r="C30" t="s">
        <v>7</v>
      </c>
      <c r="D30" t="s">
        <v>7</v>
      </c>
      <c r="E30" t="s">
        <v>8</v>
      </c>
      <c r="F30" s="88"/>
      <c r="K30" s="134"/>
      <c r="L30" s="115"/>
      <c r="M30" s="143"/>
      <c r="N30" s="144"/>
    </row>
    <row r="31" spans="2:14" ht="17.25" x14ac:dyDescent="0.4">
      <c r="E31" t="s">
        <v>137</v>
      </c>
      <c r="F31" s="97"/>
      <c r="K31" s="134"/>
      <c r="L31" s="115"/>
      <c r="M31" s="143"/>
      <c r="N31" s="144"/>
    </row>
    <row r="32" spans="2:14" x14ac:dyDescent="0.25">
      <c r="F32" s="88"/>
      <c r="K32" s="136"/>
      <c r="L32" s="150"/>
      <c r="M32" s="146"/>
      <c r="N32" s="144"/>
    </row>
    <row r="33" spans="1:14" x14ac:dyDescent="0.25">
      <c r="F33" s="88"/>
      <c r="K33" s="136"/>
      <c r="L33" s="115"/>
      <c r="M33" s="143"/>
      <c r="N33" s="144"/>
    </row>
    <row r="34" spans="1:14" x14ac:dyDescent="0.25">
      <c r="B34" t="s">
        <v>126</v>
      </c>
      <c r="C34" s="96" t="s">
        <v>122</v>
      </c>
      <c r="E34" t="s">
        <v>12</v>
      </c>
      <c r="F34" s="88"/>
      <c r="K34" s="136"/>
      <c r="L34" s="115"/>
      <c r="M34" s="143"/>
      <c r="N34" s="144"/>
    </row>
    <row r="35" spans="1:14" x14ac:dyDescent="0.25">
      <c r="C35" s="98" t="s">
        <v>7</v>
      </c>
      <c r="E35" t="s">
        <v>138</v>
      </c>
      <c r="F35" s="88"/>
      <c r="G35" s="88"/>
      <c r="H35" s="88"/>
      <c r="I35" s="88"/>
      <c r="J35" s="88"/>
      <c r="K35" s="136"/>
      <c r="L35" s="115"/>
      <c r="M35" s="143"/>
      <c r="N35" s="144"/>
    </row>
    <row r="36" spans="1:14" x14ac:dyDescent="0.25">
      <c r="C36" s="96"/>
      <c r="E36" t="s">
        <v>137</v>
      </c>
      <c r="F36" s="99"/>
      <c r="G36" s="99"/>
      <c r="H36" s="99"/>
      <c r="I36" s="99"/>
      <c r="J36" s="99"/>
      <c r="K36" s="136"/>
      <c r="L36" s="115"/>
      <c r="M36" s="143"/>
      <c r="N36" s="144"/>
    </row>
    <row r="37" spans="1:14" x14ac:dyDescent="0.25">
      <c r="F37" s="88"/>
      <c r="G37" s="88"/>
      <c r="H37" s="88"/>
      <c r="I37" s="88"/>
      <c r="J37" s="88"/>
      <c r="K37" s="136"/>
      <c r="L37" s="147"/>
      <c r="M37" s="149"/>
      <c r="N37" s="153"/>
    </row>
    <row r="38" spans="1:14" x14ac:dyDescent="0.25">
      <c r="F38" s="88"/>
      <c r="G38" s="88"/>
      <c r="H38" s="88"/>
      <c r="I38" s="88"/>
      <c r="J38" s="88"/>
      <c r="K38" s="136"/>
      <c r="L38" s="115"/>
      <c r="M38" s="143"/>
      <c r="N38" s="144"/>
    </row>
    <row r="39" spans="1:14" x14ac:dyDescent="0.25">
      <c r="C39" s="96" t="s">
        <v>133</v>
      </c>
      <c r="D39" t="s">
        <v>134</v>
      </c>
      <c r="E39" t="s">
        <v>12</v>
      </c>
      <c r="F39" s="88"/>
      <c r="G39" s="88"/>
      <c r="H39" s="88"/>
      <c r="I39" s="88"/>
      <c r="J39" s="88"/>
      <c r="K39" s="136"/>
      <c r="L39" s="115"/>
      <c r="M39" s="143"/>
      <c r="N39" s="144"/>
    </row>
    <row r="40" spans="1:14" x14ac:dyDescent="0.25">
      <c r="C40" t="s">
        <v>7</v>
      </c>
      <c r="D40" t="s">
        <v>7</v>
      </c>
      <c r="E40" t="s">
        <v>139</v>
      </c>
      <c r="F40" s="88"/>
      <c r="G40" s="88"/>
      <c r="H40" s="88"/>
      <c r="I40" s="88"/>
      <c r="J40" s="88"/>
      <c r="K40" s="136"/>
      <c r="L40" s="115"/>
      <c r="M40" s="143"/>
      <c r="N40" s="144"/>
    </row>
    <row r="41" spans="1:14" ht="17.25" x14ac:dyDescent="0.4">
      <c r="E41" t="s">
        <v>137</v>
      </c>
      <c r="F41" s="97"/>
      <c r="G41" s="97"/>
      <c r="H41" s="88"/>
      <c r="I41" s="88"/>
      <c r="J41" s="88"/>
      <c r="K41" s="136"/>
      <c r="L41" s="115"/>
      <c r="M41" s="143"/>
      <c r="N41" s="144"/>
    </row>
    <row r="42" spans="1:14" x14ac:dyDescent="0.25">
      <c r="F42" s="88"/>
      <c r="G42" s="88"/>
      <c r="H42" s="88"/>
      <c r="I42" s="88"/>
      <c r="J42" s="88"/>
      <c r="K42" s="136"/>
      <c r="L42" s="150"/>
      <c r="M42" s="146"/>
      <c r="N42" s="144"/>
    </row>
    <row r="43" spans="1:14" x14ac:dyDescent="0.25">
      <c r="K43" s="134"/>
      <c r="L43" s="115"/>
      <c r="M43" s="143"/>
      <c r="N43" s="144"/>
    </row>
    <row r="44" spans="1:14" x14ac:dyDescent="0.25">
      <c r="A44" s="5" t="s">
        <v>15</v>
      </c>
      <c r="B44" s="6"/>
      <c r="C44" s="6"/>
      <c r="D44" s="6"/>
      <c r="E44" s="6"/>
      <c r="F44" s="6"/>
      <c r="G44" s="6"/>
      <c r="H44" s="6"/>
      <c r="I44" s="6"/>
      <c r="J44" s="6"/>
      <c r="K44" s="155"/>
      <c r="L44" s="156"/>
      <c r="M44" s="157"/>
      <c r="N44" s="158"/>
    </row>
    <row r="45" spans="1:14" x14ac:dyDescent="0.25">
      <c r="K45" s="134"/>
      <c r="L45" s="115"/>
      <c r="M45" s="143"/>
      <c r="N45" s="144"/>
    </row>
    <row r="46" spans="1:14" x14ac:dyDescent="0.25">
      <c r="B46" s="4" t="s">
        <v>7</v>
      </c>
      <c r="C46" s="4"/>
      <c r="D46" s="4"/>
      <c r="K46" s="134"/>
      <c r="L46" s="115"/>
      <c r="M46" s="143"/>
      <c r="N46" s="144"/>
    </row>
    <row r="47" spans="1:14" x14ac:dyDescent="0.25">
      <c r="K47" s="134"/>
      <c r="L47" s="115"/>
      <c r="M47" s="143"/>
      <c r="N47" s="144"/>
    </row>
    <row r="48" spans="1:14" x14ac:dyDescent="0.25">
      <c r="D48" t="s">
        <v>134</v>
      </c>
      <c r="F48" s="3" t="s">
        <v>2</v>
      </c>
      <c r="G48" s="3" t="s">
        <v>6</v>
      </c>
      <c r="H48" s="3" t="s">
        <v>3</v>
      </c>
      <c r="I48" s="3" t="s">
        <v>4</v>
      </c>
      <c r="J48" s="3" t="s">
        <v>5</v>
      </c>
      <c r="K48" s="134"/>
      <c r="L48" s="115"/>
      <c r="M48" s="143"/>
      <c r="N48" s="144"/>
    </row>
    <row r="49" spans="1:14" x14ac:dyDescent="0.25">
      <c r="D49" t="s">
        <v>140</v>
      </c>
      <c r="E49" t="s">
        <v>16</v>
      </c>
      <c r="F49" s="1" t="s">
        <v>7</v>
      </c>
      <c r="G49" s="1" t="s">
        <v>7</v>
      </c>
      <c r="H49" s="1" t="s">
        <v>7</v>
      </c>
      <c r="I49" s="1" t="s">
        <v>7</v>
      </c>
      <c r="J49" s="1" t="s">
        <v>7</v>
      </c>
      <c r="K49" s="135"/>
      <c r="L49" s="115"/>
      <c r="M49" s="143"/>
      <c r="N49" s="144"/>
    </row>
    <row r="50" spans="1:14" x14ac:dyDescent="0.25">
      <c r="D50" t="s">
        <v>140</v>
      </c>
      <c r="E50" t="s">
        <v>14</v>
      </c>
      <c r="F50" s="1" t="s">
        <v>7</v>
      </c>
      <c r="G50" s="1" t="s">
        <v>7</v>
      </c>
      <c r="H50" s="1" t="s">
        <v>7</v>
      </c>
      <c r="I50" s="1" t="s">
        <v>7</v>
      </c>
      <c r="J50" s="1" t="s">
        <v>7</v>
      </c>
      <c r="K50" s="139"/>
      <c r="L50" s="115"/>
      <c r="M50" s="143"/>
      <c r="N50" s="144"/>
    </row>
    <row r="51" spans="1:14" x14ac:dyDescent="0.25">
      <c r="A51" s="5" t="s">
        <v>173</v>
      </c>
      <c r="B51" s="6"/>
      <c r="C51" s="6"/>
      <c r="D51" s="6"/>
      <c r="E51" s="6"/>
      <c r="F51" s="6"/>
      <c r="G51" s="6"/>
      <c r="H51" s="6" t="s">
        <v>7</v>
      </c>
      <c r="I51" s="6"/>
      <c r="J51" s="6"/>
      <c r="K51" s="138"/>
      <c r="L51" s="151"/>
      <c r="M51" s="152"/>
      <c r="N51" s="154"/>
    </row>
    <row r="52" spans="1:14" x14ac:dyDescent="0.25">
      <c r="K52" s="134"/>
      <c r="L52" s="115"/>
      <c r="M52" s="143"/>
      <c r="N52" s="144"/>
    </row>
    <row r="53" spans="1:14" x14ac:dyDescent="0.25">
      <c r="D53" t="s">
        <v>134</v>
      </c>
      <c r="F53" s="3" t="s">
        <v>2</v>
      </c>
      <c r="G53" s="3" t="s">
        <v>6</v>
      </c>
      <c r="H53" s="3" t="s">
        <v>3</v>
      </c>
      <c r="I53" s="3" t="s">
        <v>4</v>
      </c>
      <c r="J53" s="3" t="s">
        <v>5</v>
      </c>
      <c r="K53" s="134"/>
      <c r="L53" s="115"/>
      <c r="M53" s="143"/>
      <c r="N53" s="144"/>
    </row>
    <row r="54" spans="1:14" s="18" customFormat="1" x14ac:dyDescent="0.25">
      <c r="A54" s="17"/>
      <c r="D54" s="18" t="s">
        <v>141</v>
      </c>
      <c r="E54" s="18" t="s">
        <v>17</v>
      </c>
      <c r="F54" s="101"/>
      <c r="G54" s="101"/>
      <c r="H54" s="101"/>
      <c r="I54" s="101"/>
      <c r="J54" s="101"/>
      <c r="K54" s="135"/>
      <c r="L54" s="115"/>
      <c r="M54" s="143"/>
      <c r="N54" s="144"/>
    </row>
    <row r="55" spans="1:14" x14ac:dyDescent="0.25">
      <c r="A55" s="5" t="s">
        <v>19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35"/>
      <c r="L55" s="150"/>
      <c r="M55" s="152"/>
      <c r="N55" s="144"/>
    </row>
    <row r="56" spans="1:14" x14ac:dyDescent="0.25">
      <c r="K56" s="134"/>
      <c r="L56" s="115"/>
      <c r="M56" s="143"/>
      <c r="N56" s="144"/>
    </row>
    <row r="57" spans="1:14" x14ac:dyDescent="0.25">
      <c r="F57" s="3" t="s">
        <v>2</v>
      </c>
      <c r="G57" s="3" t="s">
        <v>6</v>
      </c>
      <c r="H57" s="3" t="s">
        <v>3</v>
      </c>
      <c r="I57" s="3" t="s">
        <v>4</v>
      </c>
      <c r="J57" s="3" t="s">
        <v>5</v>
      </c>
      <c r="K57" s="134"/>
      <c r="L57" s="115"/>
      <c r="M57" s="143"/>
      <c r="N57" s="144"/>
    </row>
    <row r="58" spans="1:14" x14ac:dyDescent="0.25">
      <c r="D58" s="18" t="s">
        <v>143</v>
      </c>
      <c r="E58" t="s">
        <v>24</v>
      </c>
      <c r="F58" s="1"/>
      <c r="G58" s="1"/>
      <c r="H58" s="1"/>
      <c r="I58" s="1"/>
      <c r="J58" s="1"/>
      <c r="K58" s="135"/>
      <c r="L58" s="115"/>
      <c r="M58" s="143"/>
      <c r="N58" s="144"/>
    </row>
    <row r="59" spans="1:14" x14ac:dyDescent="0.25">
      <c r="A59" s="5" t="s">
        <v>23</v>
      </c>
      <c r="B59" s="6"/>
      <c r="C59" s="6"/>
      <c r="D59" s="6"/>
      <c r="E59" s="6"/>
      <c r="F59" s="6"/>
      <c r="G59" s="6"/>
      <c r="H59" s="6"/>
      <c r="I59" s="6"/>
      <c r="J59" s="6"/>
      <c r="K59" s="135"/>
      <c r="L59" s="151"/>
      <c r="M59" s="152"/>
      <c r="N59" s="148"/>
    </row>
    <row r="60" spans="1:14" x14ac:dyDescent="0.25">
      <c r="K60" s="134"/>
      <c r="L60" s="115"/>
      <c r="M60" s="143"/>
      <c r="N60" s="144"/>
    </row>
    <row r="61" spans="1:14" x14ac:dyDescent="0.25">
      <c r="A61" s="5" t="s">
        <v>142</v>
      </c>
      <c r="B61" s="6"/>
      <c r="C61" s="6"/>
      <c r="D61" s="6"/>
      <c r="E61" s="6"/>
      <c r="F61" s="6"/>
      <c r="G61" s="6"/>
      <c r="H61" s="6"/>
      <c r="I61" s="6"/>
      <c r="J61" s="6"/>
      <c r="K61" s="137"/>
      <c r="L61" s="116"/>
      <c r="M61" s="145"/>
      <c r="N61" s="148"/>
    </row>
    <row r="62" spans="1:14" ht="15.75" thickBot="1" x14ac:dyDescent="0.3">
      <c r="K62" s="134"/>
      <c r="L62" s="115"/>
      <c r="M62" s="143"/>
      <c r="N62" s="144"/>
    </row>
    <row r="63" spans="1:14" ht="16.5" thickBot="1" x14ac:dyDescent="0.3">
      <c r="J63" s="106" t="s">
        <v>30</v>
      </c>
      <c r="K63" s="140" t="s">
        <v>7</v>
      </c>
      <c r="L63" s="159" t="s">
        <v>7</v>
      </c>
      <c r="M63" s="160">
        <f>SUM(M44:M61)</f>
        <v>0</v>
      </c>
      <c r="N63" s="161">
        <f>SUM(N44:N62)</f>
        <v>0</v>
      </c>
    </row>
    <row r="64" spans="1:14" x14ac:dyDescent="0.25">
      <c r="K64" s="134"/>
      <c r="L64" s="115"/>
      <c r="M64" s="143"/>
      <c r="N64" s="144"/>
    </row>
    <row r="65" spans="1:14" x14ac:dyDescent="0.25">
      <c r="F65" s="3" t="s">
        <v>2</v>
      </c>
      <c r="G65" s="3" t="s">
        <v>6</v>
      </c>
      <c r="H65" s="3" t="s">
        <v>3</v>
      </c>
      <c r="I65" s="3" t="s">
        <v>4</v>
      </c>
      <c r="J65" s="3" t="s">
        <v>5</v>
      </c>
      <c r="K65" s="134"/>
      <c r="L65" s="115"/>
      <c r="M65" s="143"/>
      <c r="N65" s="144"/>
    </row>
    <row r="66" spans="1:14" x14ac:dyDescent="0.25">
      <c r="A66" s="10" t="s">
        <v>147</v>
      </c>
      <c r="B66" s="11"/>
      <c r="C66" s="11"/>
      <c r="D66" s="11"/>
      <c r="E66" s="11"/>
      <c r="F66" s="12" t="s">
        <v>7</v>
      </c>
      <c r="G66" s="12" t="s">
        <v>7</v>
      </c>
      <c r="H66" s="12" t="s">
        <v>7</v>
      </c>
      <c r="I66" s="12" t="s">
        <v>7</v>
      </c>
      <c r="J66" s="12" t="s">
        <v>7</v>
      </c>
      <c r="K66" s="135" t="s">
        <v>7</v>
      </c>
      <c r="L66" s="115" t="s">
        <v>7</v>
      </c>
      <c r="M66" s="145" t="s">
        <v>7</v>
      </c>
      <c r="N66" s="144"/>
    </row>
    <row r="67" spans="1:14" x14ac:dyDescent="0.25">
      <c r="K67" s="134"/>
      <c r="L67" s="115"/>
      <c r="M67" s="143"/>
      <c r="N67" s="144"/>
    </row>
    <row r="68" spans="1:14" x14ac:dyDescent="0.25">
      <c r="F68" s="3" t="s">
        <v>2</v>
      </c>
      <c r="G68" s="3" t="s">
        <v>6</v>
      </c>
      <c r="H68" s="3" t="s">
        <v>3</v>
      </c>
      <c r="I68" s="3" t="s">
        <v>4</v>
      </c>
      <c r="J68" s="3" t="s">
        <v>5</v>
      </c>
      <c r="K68" s="134"/>
      <c r="L68" s="115"/>
      <c r="M68" s="143"/>
      <c r="N68" s="144"/>
    </row>
    <row r="69" spans="1:14" x14ac:dyDescent="0.25">
      <c r="A69" s="10" t="s">
        <v>21</v>
      </c>
      <c r="B69" s="12"/>
      <c r="C69" s="12"/>
      <c r="D69" s="12"/>
      <c r="E69" s="12"/>
      <c r="F69" s="12"/>
      <c r="G69" s="12"/>
      <c r="H69" s="12" t="s">
        <v>7</v>
      </c>
      <c r="I69" s="12" t="s">
        <v>7</v>
      </c>
      <c r="J69" s="12" t="s">
        <v>7</v>
      </c>
      <c r="K69" s="135" t="s">
        <v>7</v>
      </c>
      <c r="L69" s="116" t="s">
        <v>7</v>
      </c>
      <c r="M69" s="143"/>
      <c r="N69" s="148" t="s">
        <v>7</v>
      </c>
    </row>
    <row r="70" spans="1:14" x14ac:dyDescent="0.25">
      <c r="K70" s="134"/>
      <c r="L70" s="115"/>
      <c r="M70" s="143"/>
      <c r="N70" s="144"/>
    </row>
    <row r="71" spans="1:14" x14ac:dyDescent="0.25">
      <c r="F71" s="3" t="s">
        <v>2</v>
      </c>
      <c r="G71" s="3" t="s">
        <v>6</v>
      </c>
      <c r="H71" s="3" t="s">
        <v>3</v>
      </c>
      <c r="I71" s="3" t="s">
        <v>4</v>
      </c>
      <c r="J71" s="3" t="s">
        <v>5</v>
      </c>
      <c r="K71" s="134"/>
      <c r="L71" s="115"/>
      <c r="M71" s="143"/>
      <c r="N71" s="144"/>
    </row>
    <row r="72" spans="1:14" x14ac:dyDescent="0.25">
      <c r="A72" s="10" t="s">
        <v>32</v>
      </c>
      <c r="B72" s="11"/>
      <c r="C72" s="11"/>
      <c r="D72" s="11"/>
      <c r="E72" s="11"/>
      <c r="F72" s="12" t="s">
        <v>7</v>
      </c>
      <c r="G72" s="12" t="s">
        <v>7</v>
      </c>
      <c r="H72" s="12" t="s">
        <v>7</v>
      </c>
      <c r="I72" s="12" t="s">
        <v>7</v>
      </c>
      <c r="J72" s="12" t="s">
        <v>7</v>
      </c>
      <c r="K72" s="135" t="s">
        <v>7</v>
      </c>
      <c r="L72" s="116" t="str">
        <f>+K72</f>
        <v xml:space="preserve"> </v>
      </c>
      <c r="M72" s="143"/>
      <c r="N72" s="148" t="s">
        <v>7</v>
      </c>
    </row>
    <row r="73" spans="1:14" x14ac:dyDescent="0.25">
      <c r="K73" s="134"/>
      <c r="L73" s="115"/>
      <c r="M73" s="143"/>
      <c r="N73" s="144"/>
    </row>
    <row r="74" spans="1:14" x14ac:dyDescent="0.25">
      <c r="F74" s="3" t="s">
        <v>2</v>
      </c>
      <c r="G74" s="3" t="s">
        <v>6</v>
      </c>
      <c r="H74" s="3" t="s">
        <v>3</v>
      </c>
      <c r="I74" s="3" t="s">
        <v>4</v>
      </c>
      <c r="J74" s="3" t="s">
        <v>5</v>
      </c>
      <c r="K74" s="134"/>
      <c r="L74" s="115"/>
      <c r="M74" s="143"/>
      <c r="N74" s="144"/>
    </row>
    <row r="75" spans="1:14" s="18" customFormat="1" x14ac:dyDescent="0.25">
      <c r="A75" s="10" t="s">
        <v>163</v>
      </c>
      <c r="B75" s="11"/>
      <c r="C75" s="11"/>
      <c r="D75" s="11"/>
      <c r="E75" s="11"/>
      <c r="F75" s="12" t="s">
        <v>7</v>
      </c>
      <c r="G75" s="12" t="s">
        <v>7</v>
      </c>
      <c r="H75" s="12" t="s">
        <v>7</v>
      </c>
      <c r="I75" s="12" t="s">
        <v>7</v>
      </c>
      <c r="J75" s="12" t="s">
        <v>7</v>
      </c>
      <c r="K75" s="135" t="s">
        <v>7</v>
      </c>
      <c r="L75" s="116" t="s">
        <v>7</v>
      </c>
      <c r="M75" s="145" t="s">
        <v>7</v>
      </c>
      <c r="N75" s="148" t="s">
        <v>7</v>
      </c>
    </row>
    <row r="76" spans="1:14" s="18" customFormat="1" x14ac:dyDescent="0.25">
      <c r="A76" s="17"/>
      <c r="K76" s="134"/>
      <c r="L76" s="115"/>
      <c r="M76" s="143"/>
      <c r="N76" s="144"/>
    </row>
    <row r="77" spans="1:14" x14ac:dyDescent="0.25">
      <c r="F77" s="3" t="s">
        <v>2</v>
      </c>
      <c r="G77" s="3" t="s">
        <v>6</v>
      </c>
      <c r="H77" s="3" t="s">
        <v>3</v>
      </c>
      <c r="I77" s="3" t="s">
        <v>4</v>
      </c>
      <c r="J77" s="3" t="s">
        <v>5</v>
      </c>
      <c r="K77" s="134"/>
      <c r="L77" s="115"/>
      <c r="M77" s="143"/>
      <c r="N77" s="144"/>
    </row>
    <row r="78" spans="1:14" x14ac:dyDescent="0.25">
      <c r="E78" t="s">
        <v>28</v>
      </c>
      <c r="F78" s="1" t="s">
        <v>7</v>
      </c>
      <c r="G78" s="1" t="s">
        <v>7</v>
      </c>
      <c r="H78" s="1" t="s">
        <v>7</v>
      </c>
      <c r="I78" s="1" t="s">
        <v>7</v>
      </c>
      <c r="J78" s="1" t="s">
        <v>7</v>
      </c>
      <c r="K78" s="135"/>
      <c r="L78" s="115"/>
      <c r="M78" s="143"/>
      <c r="N78" s="144"/>
    </row>
    <row r="79" spans="1:14" x14ac:dyDescent="0.25">
      <c r="A79" s="10" t="s">
        <v>23</v>
      </c>
      <c r="B79" s="11"/>
      <c r="C79" s="11"/>
      <c r="D79" s="11"/>
      <c r="E79" s="11"/>
      <c r="F79" s="12"/>
      <c r="G79" s="12"/>
      <c r="H79" s="12"/>
      <c r="I79" s="12"/>
      <c r="J79" s="12"/>
      <c r="K79" s="138" t="s">
        <v>7</v>
      </c>
      <c r="L79" s="115"/>
      <c r="M79" s="145" t="str">
        <f>+K79</f>
        <v xml:space="preserve"> </v>
      </c>
      <c r="N79" s="144"/>
    </row>
    <row r="80" spans="1:14" x14ac:dyDescent="0.25">
      <c r="K80" s="134"/>
      <c r="L80" s="115"/>
      <c r="M80" s="143"/>
      <c r="N80" s="144"/>
    </row>
    <row r="81" spans="10:14" ht="15.75" thickBot="1" x14ac:dyDescent="0.3">
      <c r="K81" s="134"/>
      <c r="L81" s="115"/>
      <c r="M81" s="143"/>
      <c r="N81" s="144"/>
    </row>
    <row r="82" spans="10:14" ht="16.5" thickBot="1" x14ac:dyDescent="0.3">
      <c r="J82" s="107" t="s">
        <v>29</v>
      </c>
      <c r="K82" s="141" t="s">
        <v>7</v>
      </c>
      <c r="L82" s="163" t="s">
        <v>7</v>
      </c>
      <c r="M82" s="163" t="s">
        <v>7</v>
      </c>
      <c r="N82" s="163" t="s">
        <v>7</v>
      </c>
    </row>
    <row r="84" spans="10:14" ht="15.75" x14ac:dyDescent="0.25">
      <c r="J84" s="107" t="s">
        <v>167</v>
      </c>
      <c r="K84" s="2" t="s">
        <v>7</v>
      </c>
      <c r="L84" s="2" t="s">
        <v>7</v>
      </c>
      <c r="M84" s="2" t="s">
        <v>7</v>
      </c>
      <c r="N84" s="2" t="e">
        <f t="shared" ref="L84:N84" si="0">+N82-N63</f>
        <v>#VALUE!</v>
      </c>
    </row>
  </sheetData>
  <pageMargins left="0.25" right="0.25" top="0.75" bottom="0.75" header="0.3" footer="0.3"/>
  <pageSetup scale="68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0"/>
  <sheetViews>
    <sheetView zoomScaleNormal="100" zoomScaleSheetLayoutView="90" workbookViewId="0">
      <selection activeCell="J35" sqref="J35:N35"/>
    </sheetView>
  </sheetViews>
  <sheetFormatPr defaultColWidth="9.140625" defaultRowHeight="12.75" x14ac:dyDescent="0.2"/>
  <cols>
    <col min="1" max="1" width="2.28515625" style="21" customWidth="1"/>
    <col min="2" max="2" width="24.7109375" style="21" customWidth="1"/>
    <col min="3" max="3" width="2" style="21" bestFit="1" customWidth="1"/>
    <col min="4" max="4" width="12.42578125" style="21" bestFit="1" customWidth="1"/>
    <col min="5" max="5" width="2" style="21" customWidth="1"/>
    <col min="6" max="6" width="12.85546875" style="21" customWidth="1"/>
    <col min="7" max="7" width="1" style="22" customWidth="1"/>
    <col min="8" max="8" width="13.42578125" style="21" bestFit="1" customWidth="1"/>
    <col min="9" max="9" width="1" style="22" customWidth="1"/>
    <col min="10" max="10" width="12.85546875" style="21" customWidth="1"/>
    <col min="11" max="11" width="1" style="22" customWidth="1"/>
    <col min="12" max="12" width="12.85546875" style="21" customWidth="1"/>
    <col min="13" max="13" width="1" style="22" customWidth="1"/>
    <col min="14" max="14" width="12.85546875" style="21" customWidth="1"/>
    <col min="15" max="15" width="0.85546875" style="22" customWidth="1"/>
    <col min="16" max="16" width="12.85546875" style="21" customWidth="1"/>
    <col min="17" max="16384" width="9.140625" style="21"/>
  </cols>
  <sheetData>
    <row r="1" spans="1:17" ht="15.75" x14ac:dyDescent="0.25">
      <c r="A1" s="20" t="s">
        <v>33</v>
      </c>
    </row>
    <row r="2" spans="1:17" ht="15.75" x14ac:dyDescent="0.25">
      <c r="A2" s="20" t="s">
        <v>34</v>
      </c>
    </row>
    <row r="3" spans="1:17" ht="15" x14ac:dyDescent="0.2">
      <c r="A3" s="23" t="s">
        <v>35</v>
      </c>
      <c r="B3" s="24"/>
    </row>
    <row r="4" spans="1:17" ht="15.75" x14ac:dyDescent="0.25">
      <c r="A4" s="20"/>
    </row>
    <row r="5" spans="1:17" ht="15.75" x14ac:dyDescent="0.25">
      <c r="A5" s="20"/>
      <c r="B5" s="25" t="s">
        <v>36</v>
      </c>
    </row>
    <row r="6" spans="1:17" ht="15" x14ac:dyDescent="0.2">
      <c r="A6" s="26"/>
      <c r="D6" s="27" t="s">
        <v>37</v>
      </c>
      <c r="E6" s="2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7" x14ac:dyDescent="0.2">
      <c r="D7" s="29" t="s">
        <v>38</v>
      </c>
      <c r="E7" s="28"/>
      <c r="F7" s="29" t="s">
        <v>2</v>
      </c>
      <c r="G7" s="28"/>
      <c r="H7" s="29" t="s">
        <v>6</v>
      </c>
      <c r="I7" s="28"/>
      <c r="J7" s="29" t="s">
        <v>3</v>
      </c>
      <c r="K7" s="28"/>
      <c r="L7" s="29" t="s">
        <v>4</v>
      </c>
      <c r="M7" s="28"/>
      <c r="N7" s="29" t="s">
        <v>5</v>
      </c>
      <c r="O7" s="28"/>
      <c r="P7" s="29" t="s">
        <v>39</v>
      </c>
    </row>
    <row r="8" spans="1:17" x14ac:dyDescent="0.2">
      <c r="A8" s="30" t="s">
        <v>40</v>
      </c>
      <c r="D8" s="31"/>
      <c r="E8" s="32"/>
      <c r="F8" s="27"/>
      <c r="G8" s="28"/>
    </row>
    <row r="9" spans="1:17" x14ac:dyDescent="0.2">
      <c r="B9" s="21" t="s">
        <v>41</v>
      </c>
      <c r="D9" s="31">
        <v>30</v>
      </c>
      <c r="E9" s="22"/>
      <c r="F9" s="33">
        <v>30</v>
      </c>
      <c r="G9" s="34"/>
      <c r="H9" s="33">
        <v>26</v>
      </c>
      <c r="I9" s="34"/>
      <c r="J9" s="33">
        <v>25</v>
      </c>
      <c r="K9" s="34"/>
      <c r="L9" s="33">
        <v>25</v>
      </c>
      <c r="M9" s="34"/>
      <c r="N9" s="33">
        <v>0</v>
      </c>
      <c r="O9" s="34"/>
      <c r="P9" s="31">
        <v>0</v>
      </c>
      <c r="Q9" s="31"/>
    </row>
    <row r="10" spans="1:17" x14ac:dyDescent="0.2">
      <c r="B10" s="21" t="s">
        <v>42</v>
      </c>
      <c r="D10" s="31">
        <v>49</v>
      </c>
      <c r="E10" s="22"/>
      <c r="F10" s="33">
        <v>0</v>
      </c>
      <c r="G10" s="34"/>
      <c r="H10" s="33">
        <v>49</v>
      </c>
      <c r="I10" s="34"/>
      <c r="J10" s="33">
        <v>46</v>
      </c>
      <c r="K10" s="34"/>
      <c r="L10" s="33">
        <v>46</v>
      </c>
      <c r="M10" s="34"/>
      <c r="N10" s="33">
        <v>45</v>
      </c>
      <c r="O10" s="34"/>
      <c r="P10" s="31">
        <v>0</v>
      </c>
      <c r="Q10" s="31"/>
    </row>
    <row r="11" spans="1:17" x14ac:dyDescent="0.2">
      <c r="B11" s="21" t="s">
        <v>43</v>
      </c>
      <c r="D11" s="31">
        <v>50</v>
      </c>
      <c r="F11" s="33">
        <v>0</v>
      </c>
      <c r="G11" s="34"/>
      <c r="H11" s="33">
        <f t="shared" ref="H11:H18" si="0">F11</f>
        <v>0</v>
      </c>
      <c r="I11" s="34"/>
      <c r="J11" s="33">
        <v>50</v>
      </c>
      <c r="K11" s="34"/>
      <c r="L11" s="33">
        <v>49</v>
      </c>
      <c r="M11" s="34"/>
      <c r="N11" s="33">
        <v>47</v>
      </c>
      <c r="O11" s="34"/>
      <c r="P11" s="31">
        <v>0</v>
      </c>
      <c r="Q11" s="31"/>
    </row>
    <row r="12" spans="1:17" x14ac:dyDescent="0.2">
      <c r="B12" s="21" t="s">
        <v>44</v>
      </c>
      <c r="D12" s="31">
        <v>58</v>
      </c>
      <c r="F12" s="33">
        <v>0</v>
      </c>
      <c r="G12" s="34"/>
      <c r="H12" s="33">
        <f t="shared" si="0"/>
        <v>0</v>
      </c>
      <c r="I12" s="34"/>
      <c r="J12" s="33">
        <f t="shared" ref="J12:J18" si="1">H12</f>
        <v>0</v>
      </c>
      <c r="K12" s="34"/>
      <c r="L12" s="33">
        <v>58</v>
      </c>
      <c r="M12" s="34"/>
      <c r="N12" s="33">
        <v>57</v>
      </c>
      <c r="O12" s="34"/>
      <c r="P12" s="31">
        <v>0</v>
      </c>
      <c r="Q12" s="31"/>
    </row>
    <row r="13" spans="1:17" x14ac:dyDescent="0.2">
      <c r="B13" s="21" t="s">
        <v>45</v>
      </c>
      <c r="D13" s="31">
        <v>80</v>
      </c>
      <c r="F13" s="33">
        <v>0</v>
      </c>
      <c r="G13" s="34"/>
      <c r="H13" s="33">
        <f t="shared" si="0"/>
        <v>0</v>
      </c>
      <c r="I13" s="34"/>
      <c r="J13" s="33">
        <f t="shared" si="1"/>
        <v>0</v>
      </c>
      <c r="K13" s="34"/>
      <c r="L13" s="33">
        <f t="shared" ref="L13:L18" si="2">J13</f>
        <v>0</v>
      </c>
      <c r="M13" s="34"/>
      <c r="N13" s="33">
        <v>80</v>
      </c>
      <c r="O13" s="34"/>
      <c r="P13" s="31">
        <v>0</v>
      </c>
      <c r="Q13" s="31"/>
    </row>
    <row r="14" spans="1:17" x14ac:dyDescent="0.2">
      <c r="B14" s="21" t="s">
        <v>46</v>
      </c>
      <c r="D14" s="31"/>
      <c r="F14" s="33">
        <v>0</v>
      </c>
      <c r="G14" s="34"/>
      <c r="H14" s="33">
        <f t="shared" si="0"/>
        <v>0</v>
      </c>
      <c r="I14" s="34"/>
      <c r="J14" s="33">
        <f t="shared" si="1"/>
        <v>0</v>
      </c>
      <c r="K14" s="34"/>
      <c r="L14" s="33">
        <f t="shared" si="2"/>
        <v>0</v>
      </c>
      <c r="M14" s="34"/>
      <c r="N14" s="33">
        <v>0</v>
      </c>
      <c r="O14" s="34"/>
      <c r="P14" s="31">
        <v>0</v>
      </c>
      <c r="Q14" s="31"/>
    </row>
    <row r="15" spans="1:17" x14ac:dyDescent="0.2">
      <c r="B15" s="21" t="s">
        <v>47</v>
      </c>
      <c r="D15" s="31"/>
      <c r="F15" s="33">
        <v>0</v>
      </c>
      <c r="G15" s="34"/>
      <c r="H15" s="33">
        <f t="shared" si="0"/>
        <v>0</v>
      </c>
      <c r="I15" s="34"/>
      <c r="J15" s="33">
        <f t="shared" si="1"/>
        <v>0</v>
      </c>
      <c r="K15" s="34"/>
      <c r="L15" s="33">
        <f t="shared" si="2"/>
        <v>0</v>
      </c>
      <c r="M15" s="34"/>
      <c r="N15" s="33">
        <v>0</v>
      </c>
      <c r="O15" s="34"/>
      <c r="P15" s="31">
        <v>0</v>
      </c>
      <c r="Q15" s="31"/>
    </row>
    <row r="16" spans="1:17" x14ac:dyDescent="0.2">
      <c r="B16" s="21" t="s">
        <v>48</v>
      </c>
      <c r="D16" s="31"/>
      <c r="F16" s="33">
        <v>0</v>
      </c>
      <c r="G16" s="34"/>
      <c r="H16" s="33">
        <f t="shared" si="0"/>
        <v>0</v>
      </c>
      <c r="I16" s="34"/>
      <c r="J16" s="33">
        <f t="shared" si="1"/>
        <v>0</v>
      </c>
      <c r="K16" s="34"/>
      <c r="L16" s="33">
        <f t="shared" si="2"/>
        <v>0</v>
      </c>
      <c r="M16" s="34"/>
      <c r="N16" s="33">
        <v>0</v>
      </c>
      <c r="O16" s="34"/>
      <c r="P16" s="31">
        <v>0</v>
      </c>
      <c r="Q16" s="31"/>
    </row>
    <row r="17" spans="1:19" x14ac:dyDescent="0.2">
      <c r="B17" s="21" t="s">
        <v>49</v>
      </c>
      <c r="D17" s="31"/>
      <c r="F17" s="33">
        <v>0</v>
      </c>
      <c r="G17" s="34"/>
      <c r="H17" s="33">
        <f t="shared" si="0"/>
        <v>0</v>
      </c>
      <c r="I17" s="34"/>
      <c r="J17" s="33">
        <f t="shared" si="1"/>
        <v>0</v>
      </c>
      <c r="K17" s="34"/>
      <c r="L17" s="33">
        <f t="shared" si="2"/>
        <v>0</v>
      </c>
      <c r="M17" s="34"/>
      <c r="N17" s="33">
        <v>0</v>
      </c>
      <c r="O17" s="34"/>
      <c r="P17" s="31">
        <v>0</v>
      </c>
      <c r="Q17" s="31"/>
      <c r="R17" s="31"/>
    </row>
    <row r="18" spans="1:19" x14ac:dyDescent="0.2">
      <c r="B18" s="21" t="s">
        <v>50</v>
      </c>
      <c r="D18" s="31"/>
      <c r="F18" s="33">
        <v>0</v>
      </c>
      <c r="G18" s="34"/>
      <c r="H18" s="33">
        <f t="shared" si="0"/>
        <v>0</v>
      </c>
      <c r="I18" s="34"/>
      <c r="J18" s="33">
        <f t="shared" si="1"/>
        <v>0</v>
      </c>
      <c r="K18" s="34"/>
      <c r="L18" s="33">
        <f t="shared" si="2"/>
        <v>0</v>
      </c>
      <c r="M18" s="34"/>
      <c r="N18" s="33">
        <v>0</v>
      </c>
      <c r="O18" s="34"/>
      <c r="P18" s="31">
        <f>N18</f>
        <v>0</v>
      </c>
      <c r="Q18" s="31"/>
      <c r="R18" s="31"/>
      <c r="S18" s="31"/>
    </row>
    <row r="19" spans="1:19" ht="15.75" customHeight="1" x14ac:dyDescent="0.2">
      <c r="B19" s="30" t="s">
        <v>51</v>
      </c>
      <c r="D19" s="31"/>
      <c r="F19" s="35">
        <f t="shared" ref="F19:P19" si="3">SUM(F9:F18)</f>
        <v>30</v>
      </c>
      <c r="G19" s="34"/>
      <c r="H19" s="35">
        <f t="shared" si="3"/>
        <v>75</v>
      </c>
      <c r="I19" s="34"/>
      <c r="J19" s="35">
        <f>SUM(J9:J18)</f>
        <v>121</v>
      </c>
      <c r="K19" s="34"/>
      <c r="L19" s="35">
        <f t="shared" si="3"/>
        <v>178</v>
      </c>
      <c r="M19" s="34"/>
      <c r="N19" s="35">
        <f t="shared" si="3"/>
        <v>229</v>
      </c>
      <c r="O19" s="34"/>
      <c r="P19" s="36">
        <f t="shared" si="3"/>
        <v>0</v>
      </c>
      <c r="Q19" s="31"/>
    </row>
    <row r="20" spans="1:19" ht="15.75" customHeight="1" x14ac:dyDescent="0.2">
      <c r="B20" s="30"/>
      <c r="D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7"/>
      <c r="Q20" s="31"/>
    </row>
    <row r="21" spans="1:19" ht="15.75" customHeight="1" x14ac:dyDescent="0.2">
      <c r="B21" s="27" t="s">
        <v>52</v>
      </c>
      <c r="C21" s="27"/>
      <c r="D21" s="27" t="s">
        <v>53</v>
      </c>
      <c r="E21" s="27"/>
      <c r="F21" s="29" t="s">
        <v>2</v>
      </c>
      <c r="G21" s="28"/>
      <c r="H21" s="29" t="s">
        <v>6</v>
      </c>
      <c r="I21" s="28"/>
      <c r="J21" s="29" t="s">
        <v>3</v>
      </c>
      <c r="K21" s="28"/>
      <c r="L21" s="29" t="s">
        <v>4</v>
      </c>
      <c r="M21" s="28"/>
      <c r="N21" s="29" t="s">
        <v>5</v>
      </c>
      <c r="O21" s="28"/>
      <c r="P21" s="29" t="s">
        <v>39</v>
      </c>
      <c r="Q21" s="31"/>
    </row>
    <row r="22" spans="1:19" ht="15.75" customHeight="1" x14ac:dyDescent="0.2">
      <c r="B22" s="21" t="s">
        <v>54</v>
      </c>
      <c r="D22" s="21">
        <v>32</v>
      </c>
      <c r="F22" s="31">
        <f>$D$22*F9</f>
        <v>960</v>
      </c>
      <c r="G22" s="37"/>
      <c r="H22" s="31">
        <f>$D$22*H10</f>
        <v>1568</v>
      </c>
      <c r="I22" s="37"/>
      <c r="J22" s="31">
        <f>$D$22*J11</f>
        <v>1600</v>
      </c>
      <c r="K22" s="37"/>
      <c r="L22" s="31">
        <f>$D$22*L12</f>
        <v>1856</v>
      </c>
      <c r="M22" s="37"/>
      <c r="N22" s="31">
        <f>$D$22*N13</f>
        <v>2560</v>
      </c>
      <c r="O22" s="37"/>
      <c r="P22" s="31">
        <f>$D$22*P11</f>
        <v>0</v>
      </c>
      <c r="Q22" s="31"/>
    </row>
    <row r="23" spans="1:19" ht="15.75" customHeight="1" x14ac:dyDescent="0.2">
      <c r="B23" s="21" t="s">
        <v>55</v>
      </c>
      <c r="D23" s="21">
        <v>32</v>
      </c>
      <c r="H23" s="31">
        <f>$D$23*H9</f>
        <v>832</v>
      </c>
      <c r="I23" s="37"/>
      <c r="J23" s="31">
        <f>$D$23*J10</f>
        <v>1472</v>
      </c>
      <c r="K23" s="37"/>
      <c r="L23" s="31">
        <f>$D$23*L11</f>
        <v>1568</v>
      </c>
      <c r="M23" s="37"/>
      <c r="N23" s="31">
        <f>$D$23*N12</f>
        <v>1824</v>
      </c>
      <c r="O23" s="37"/>
      <c r="P23" s="31">
        <f>$D$23*P9</f>
        <v>0</v>
      </c>
      <c r="Q23" s="31"/>
    </row>
    <row r="24" spans="1:19" ht="15.75" customHeight="1" x14ac:dyDescent="0.2">
      <c r="B24" s="21" t="s">
        <v>56</v>
      </c>
      <c r="D24" s="21">
        <v>32</v>
      </c>
      <c r="H24" s="31"/>
      <c r="I24" s="37"/>
      <c r="J24" s="31">
        <f>$D$22*J9</f>
        <v>800</v>
      </c>
      <c r="K24" s="37"/>
      <c r="L24" s="31">
        <f>$D24*L10</f>
        <v>1472</v>
      </c>
      <c r="M24" s="37"/>
      <c r="N24" s="31">
        <f>$D24*N11</f>
        <v>1504</v>
      </c>
      <c r="O24" s="37"/>
      <c r="P24" s="31">
        <v>0</v>
      </c>
      <c r="Q24" s="31"/>
    </row>
    <row r="25" spans="1:19" ht="15.75" customHeight="1" x14ac:dyDescent="0.2">
      <c r="B25" s="21" t="s">
        <v>57</v>
      </c>
      <c r="D25" s="38">
        <v>32</v>
      </c>
      <c r="L25" s="31">
        <f>$D25*L9</f>
        <v>800</v>
      </c>
      <c r="M25" s="37"/>
      <c r="N25" s="31">
        <f>$D25*N10</f>
        <v>1440</v>
      </c>
      <c r="O25" s="37"/>
      <c r="P25" s="31">
        <v>0</v>
      </c>
      <c r="Q25" s="31"/>
    </row>
    <row r="26" spans="1:19" ht="15.75" customHeight="1" x14ac:dyDescent="0.2">
      <c r="D26" s="21">
        <f>SUM(D22:D25)</f>
        <v>128</v>
      </c>
      <c r="F26" s="36">
        <f t="shared" ref="F26:P26" si="4">SUM(F22:F25)</f>
        <v>960</v>
      </c>
      <c r="G26" s="37"/>
      <c r="H26" s="36">
        <f t="shared" si="4"/>
        <v>2400</v>
      </c>
      <c r="I26" s="37"/>
      <c r="J26" s="36">
        <f t="shared" si="4"/>
        <v>3872</v>
      </c>
      <c r="K26" s="37"/>
      <c r="L26" s="36">
        <f t="shared" si="4"/>
        <v>5696</v>
      </c>
      <c r="M26" s="37"/>
      <c r="N26" s="36">
        <f t="shared" si="4"/>
        <v>7328</v>
      </c>
      <c r="O26" s="37"/>
      <c r="P26" s="36">
        <f t="shared" si="4"/>
        <v>0</v>
      </c>
      <c r="Q26" s="31"/>
    </row>
    <row r="27" spans="1:19" ht="15.75" customHeight="1" x14ac:dyDescent="0.2">
      <c r="A27" s="30" t="s">
        <v>58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1"/>
    </row>
    <row r="28" spans="1:19" ht="15.75" customHeight="1" x14ac:dyDescent="0.2">
      <c r="D28" s="27" t="s">
        <v>59</v>
      </c>
      <c r="F28" s="169" t="s">
        <v>60</v>
      </c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31"/>
    </row>
    <row r="29" spans="1:19" ht="15.75" customHeight="1" x14ac:dyDescent="0.2">
      <c r="B29" s="27" t="s">
        <v>52</v>
      </c>
      <c r="D29" s="27" t="s">
        <v>61</v>
      </c>
      <c r="F29" s="29" t="s">
        <v>2</v>
      </c>
      <c r="G29" s="28"/>
      <c r="H29" s="29" t="s">
        <v>6</v>
      </c>
      <c r="I29" s="28"/>
      <c r="J29" s="29" t="s">
        <v>3</v>
      </c>
      <c r="K29" s="28"/>
      <c r="L29" s="29" t="s">
        <v>4</v>
      </c>
      <c r="M29" s="28"/>
      <c r="N29" s="29" t="s">
        <v>5</v>
      </c>
      <c r="O29" s="28"/>
      <c r="P29" s="29" t="s">
        <v>39</v>
      </c>
      <c r="Q29" s="31"/>
    </row>
    <row r="30" spans="1:19" ht="15.75" customHeight="1" x14ac:dyDescent="0.2">
      <c r="B30" s="21" t="s">
        <v>54</v>
      </c>
      <c r="D30" s="39">
        <v>1.96</v>
      </c>
      <c r="F30" s="31">
        <f>ROUND(F22*$D30, 0)</f>
        <v>1882</v>
      </c>
      <c r="G30" s="37"/>
      <c r="H30" s="31">
        <f>ROUND(H22*$D30, 0)</f>
        <v>3073</v>
      </c>
      <c r="I30" s="37"/>
      <c r="J30" s="31">
        <f>ROUND(J22*$D30, 0)</f>
        <v>3136</v>
      </c>
      <c r="K30" s="37"/>
      <c r="L30" s="31">
        <f>ROUND(L22*$D30, 0)</f>
        <v>3638</v>
      </c>
      <c r="M30" s="37"/>
      <c r="N30" s="31">
        <f>ROUND(N22*$D30, 0)</f>
        <v>5018</v>
      </c>
      <c r="O30" s="37"/>
      <c r="P30" s="31">
        <f t="shared" ref="P30:P33" si="5">ROUND(P22*$D30, 0)</f>
        <v>0</v>
      </c>
      <c r="Q30" s="31"/>
    </row>
    <row r="31" spans="1:19" ht="15.75" customHeight="1" x14ac:dyDescent="0.2">
      <c r="B31" s="21" t="s">
        <v>55</v>
      </c>
      <c r="D31" s="39">
        <v>1.96</v>
      </c>
      <c r="F31" s="31">
        <v>0</v>
      </c>
      <c r="G31" s="37"/>
      <c r="H31" s="31">
        <f>ROUND(H23*$D31, 0)</f>
        <v>1631</v>
      </c>
      <c r="I31" s="37"/>
      <c r="J31" s="31">
        <f>ROUND(J23*$D31, 0)</f>
        <v>2885</v>
      </c>
      <c r="K31" s="37"/>
      <c r="L31" s="31">
        <f>ROUND(L23*$D31, 0)</f>
        <v>3073</v>
      </c>
      <c r="M31" s="37"/>
      <c r="N31" s="31">
        <f>ROUND(N23*$D31, 0)</f>
        <v>3575</v>
      </c>
      <c r="O31" s="37"/>
      <c r="P31" s="31">
        <f t="shared" si="5"/>
        <v>0</v>
      </c>
      <c r="Q31" s="31"/>
    </row>
    <row r="32" spans="1:19" ht="15.75" customHeight="1" x14ac:dyDescent="0.2">
      <c r="B32" s="21" t="s">
        <v>56</v>
      </c>
      <c r="D32" s="39">
        <v>2.99</v>
      </c>
      <c r="F32" s="31">
        <f>ROUND(F23*$D32, 0)</f>
        <v>0</v>
      </c>
      <c r="G32" s="37"/>
      <c r="H32" s="31">
        <v>0</v>
      </c>
      <c r="I32" s="37"/>
      <c r="J32" s="31">
        <f>ROUND(J24*$D32, 0)</f>
        <v>2392</v>
      </c>
      <c r="K32" s="37"/>
      <c r="L32" s="31">
        <f>ROUND(L24*$D32, 0)</f>
        <v>4401</v>
      </c>
      <c r="M32" s="37"/>
      <c r="N32" s="31">
        <f>ROUND(N24*$D32, 0)</f>
        <v>4497</v>
      </c>
      <c r="O32" s="37"/>
      <c r="P32" s="31">
        <f t="shared" si="5"/>
        <v>0</v>
      </c>
      <c r="Q32" s="31"/>
    </row>
    <row r="33" spans="1:17" ht="15.75" customHeight="1" x14ac:dyDescent="0.2">
      <c r="B33" s="21" t="s">
        <v>57</v>
      </c>
      <c r="D33" s="39">
        <v>2.99</v>
      </c>
      <c r="F33" s="31">
        <f>ROUND(F24*$D33, 0)</f>
        <v>0</v>
      </c>
      <c r="G33" s="37"/>
      <c r="H33" s="31">
        <f>ROUND(H24*$D33, 0)</f>
        <v>0</v>
      </c>
      <c r="I33" s="37"/>
      <c r="J33" s="31">
        <v>0</v>
      </c>
      <c r="K33" s="37"/>
      <c r="L33" s="31">
        <f>ROUND(L25*$D33, 0)</f>
        <v>2392</v>
      </c>
      <c r="M33" s="37"/>
      <c r="N33" s="31">
        <f>ROUND(N25*$D33, 0)</f>
        <v>4306</v>
      </c>
      <c r="O33" s="37"/>
      <c r="P33" s="31">
        <f t="shared" si="5"/>
        <v>0</v>
      </c>
      <c r="Q33" s="31"/>
    </row>
    <row r="34" spans="1:17" ht="15.75" customHeight="1" x14ac:dyDescent="0.2">
      <c r="F34" s="36">
        <f>SUM(F30:F33)</f>
        <v>1882</v>
      </c>
      <c r="G34" s="37"/>
      <c r="H34" s="36">
        <f t="shared" ref="H34:P34" si="6">SUM(H30:H33)</f>
        <v>4704</v>
      </c>
      <c r="I34" s="37"/>
      <c r="J34" s="36">
        <f t="shared" si="6"/>
        <v>8413</v>
      </c>
      <c r="K34" s="37"/>
      <c r="L34" s="36">
        <f t="shared" si="6"/>
        <v>13504</v>
      </c>
      <c r="M34" s="37"/>
      <c r="N34" s="36">
        <f t="shared" si="6"/>
        <v>17396</v>
      </c>
      <c r="O34" s="37"/>
      <c r="P34" s="36">
        <f t="shared" si="6"/>
        <v>0</v>
      </c>
      <c r="Q34" s="31"/>
    </row>
    <row r="35" spans="1:17" ht="15.75" customHeight="1" x14ac:dyDescent="0.2">
      <c r="A35" s="21" t="s">
        <v>62</v>
      </c>
      <c r="D35" s="40">
        <v>55.85</v>
      </c>
      <c r="F35" s="37">
        <f>ROUND(F34*$D$35,0)</f>
        <v>105110</v>
      </c>
      <c r="G35" s="37"/>
      <c r="H35" s="37">
        <f>ROUND(H34*$D$35,0)</f>
        <v>262718</v>
      </c>
      <c r="I35" s="37"/>
      <c r="J35" s="37">
        <f>ROUND(J34*$D$35,0)</f>
        <v>469866</v>
      </c>
      <c r="K35" s="37"/>
      <c r="L35" s="37">
        <f>ROUND(L34*$D$35,0)</f>
        <v>754198</v>
      </c>
      <c r="M35" s="37"/>
      <c r="N35" s="37">
        <f>ROUND(N34*$D$35,0)</f>
        <v>971567</v>
      </c>
      <c r="O35" s="37"/>
      <c r="P35" s="37">
        <v>0</v>
      </c>
      <c r="Q35" s="119" t="s">
        <v>152</v>
      </c>
    </row>
    <row r="36" spans="1:17" ht="15.75" customHeight="1" thickBot="1" x14ac:dyDescent="0.25">
      <c r="B36" s="21" t="s">
        <v>63</v>
      </c>
      <c r="D36" s="40"/>
      <c r="F36" s="41">
        <v>0</v>
      </c>
      <c r="G36" s="37"/>
      <c r="H36" s="42">
        <v>0</v>
      </c>
      <c r="I36" s="37"/>
      <c r="J36" s="42">
        <f>H35-H40</f>
        <v>142718</v>
      </c>
      <c r="K36" s="37"/>
      <c r="L36" s="42">
        <f>H35-H40</f>
        <v>142718</v>
      </c>
      <c r="M36" s="37"/>
      <c r="N36" s="42">
        <f>L35-L40</f>
        <v>469398</v>
      </c>
      <c r="O36" s="37"/>
      <c r="P36" s="42">
        <f>L35-L40</f>
        <v>469398</v>
      </c>
      <c r="Q36" s="31"/>
    </row>
    <row r="37" spans="1:17" x14ac:dyDescent="0.2">
      <c r="D37" s="31"/>
      <c r="F37" s="31"/>
      <c r="G37" s="37"/>
      <c r="H37" s="31"/>
      <c r="I37" s="37"/>
      <c r="J37" s="31"/>
      <c r="K37" s="37"/>
      <c r="L37" s="31"/>
      <c r="M37" s="37"/>
      <c r="N37" s="31"/>
      <c r="O37" s="37"/>
      <c r="P37" s="31"/>
      <c r="Q37" s="31"/>
    </row>
    <row r="38" spans="1:17" x14ac:dyDescent="0.2">
      <c r="A38" s="30" t="s">
        <v>64</v>
      </c>
      <c r="D38" s="31"/>
      <c r="F38" s="31"/>
      <c r="G38" s="37"/>
      <c r="H38" s="31"/>
      <c r="I38" s="37"/>
      <c r="J38" s="31"/>
      <c r="K38" s="37"/>
      <c r="L38" s="31"/>
      <c r="M38" s="37"/>
      <c r="N38" s="31"/>
      <c r="O38" s="37"/>
      <c r="P38" s="31"/>
      <c r="Q38" s="31"/>
    </row>
    <row r="39" spans="1:17" x14ac:dyDescent="0.2">
      <c r="A39" s="30" t="s">
        <v>65</v>
      </c>
      <c r="D39" s="31"/>
      <c r="F39" s="31"/>
      <c r="G39" s="37"/>
      <c r="H39" s="31"/>
      <c r="I39" s="37"/>
      <c r="J39" s="31"/>
      <c r="K39" s="37"/>
      <c r="L39" s="31"/>
      <c r="M39" s="37"/>
      <c r="N39" s="31"/>
      <c r="O39" s="37"/>
      <c r="P39" s="31"/>
      <c r="Q39" s="31"/>
    </row>
    <row r="40" spans="1:17" x14ac:dyDescent="0.2">
      <c r="A40" s="30"/>
      <c r="B40" s="21" t="s">
        <v>66</v>
      </c>
      <c r="D40" s="31" t="s">
        <v>112</v>
      </c>
      <c r="F40" s="31">
        <f>ROUND(F26*50,0)</f>
        <v>48000</v>
      </c>
      <c r="G40" s="37"/>
      <c r="H40" s="31">
        <f>ROUND(H26*50,0)</f>
        <v>120000</v>
      </c>
      <c r="I40" s="37"/>
      <c r="J40" s="31">
        <f>ROUND(J26*50,0)</f>
        <v>193600</v>
      </c>
      <c r="K40" s="37"/>
      <c r="L40" s="31">
        <f>ROUND(L26*50,0)</f>
        <v>284800</v>
      </c>
      <c r="M40" s="37"/>
      <c r="N40" s="31">
        <f>ROUND(N26*50,0)</f>
        <v>366400</v>
      </c>
      <c r="O40" s="37"/>
      <c r="P40" s="31">
        <v>0</v>
      </c>
      <c r="Q40" s="31"/>
    </row>
    <row r="41" spans="1:17" x14ac:dyDescent="0.2">
      <c r="A41" s="30"/>
      <c r="B41" s="21" t="s">
        <v>67</v>
      </c>
      <c r="D41" s="31" t="s">
        <v>68</v>
      </c>
      <c r="F41" s="31">
        <f>ROUND(F26*207.12,0)</f>
        <v>198835</v>
      </c>
      <c r="G41" s="31">
        <f t="shared" ref="G41:N41" si="7">ROUND(G26*207.12,0)</f>
        <v>0</v>
      </c>
      <c r="H41" s="31">
        <f t="shared" si="7"/>
        <v>497088</v>
      </c>
      <c r="I41" s="31">
        <f t="shared" si="7"/>
        <v>0</v>
      </c>
      <c r="J41" s="31">
        <f t="shared" si="7"/>
        <v>801969</v>
      </c>
      <c r="K41" s="31">
        <f t="shared" si="7"/>
        <v>0</v>
      </c>
      <c r="L41" s="31">
        <f t="shared" si="7"/>
        <v>1179756</v>
      </c>
      <c r="M41" s="31">
        <f t="shared" si="7"/>
        <v>0</v>
      </c>
      <c r="N41" s="31">
        <f t="shared" si="7"/>
        <v>1517775</v>
      </c>
      <c r="O41" s="37"/>
      <c r="P41" s="31">
        <v>0</v>
      </c>
      <c r="Q41" s="31"/>
    </row>
    <row r="42" spans="1:17" ht="13.5" thickBot="1" x14ac:dyDescent="0.25">
      <c r="A42" s="21" t="s">
        <v>69</v>
      </c>
      <c r="D42" s="31"/>
      <c r="F42" s="43">
        <f>+F40+F41</f>
        <v>246835</v>
      </c>
      <c r="G42" s="44"/>
      <c r="H42" s="43">
        <f>+H40+H41</f>
        <v>617088</v>
      </c>
      <c r="I42" s="44"/>
      <c r="J42" s="43">
        <f>+J40+J41</f>
        <v>995569</v>
      </c>
      <c r="K42" s="44"/>
      <c r="L42" s="43">
        <f>+L40+L41</f>
        <v>1464556</v>
      </c>
      <c r="M42" s="44"/>
      <c r="N42" s="43">
        <f>+N40+N41</f>
        <v>1884175</v>
      </c>
      <c r="O42" s="44"/>
      <c r="P42" s="41">
        <f t="shared" ref="P42" si="8">+P40+P41</f>
        <v>0</v>
      </c>
      <c r="Q42" s="31"/>
    </row>
    <row r="43" spans="1:17" x14ac:dyDescent="0.2">
      <c r="D43" s="31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37"/>
      <c r="Q43" s="31"/>
    </row>
    <row r="44" spans="1:17" x14ac:dyDescent="0.2">
      <c r="B44" s="21" t="s">
        <v>113</v>
      </c>
      <c r="D44" s="92">
        <v>150</v>
      </c>
      <c r="F44" s="44">
        <f>F19*150*2</f>
        <v>9000</v>
      </c>
      <c r="G44" s="44"/>
      <c r="H44" s="44">
        <f>H19*150*2</f>
        <v>22500</v>
      </c>
      <c r="I44" s="44"/>
      <c r="J44" s="44">
        <f>J19*150*2</f>
        <v>36300</v>
      </c>
      <c r="K44" s="44"/>
      <c r="L44" s="44">
        <f>L19*150*2</f>
        <v>53400</v>
      </c>
      <c r="M44" s="44"/>
      <c r="N44" s="44">
        <f>N19*150*2</f>
        <v>68700</v>
      </c>
      <c r="O44" s="44"/>
      <c r="P44" s="37"/>
      <c r="Q44" s="31"/>
    </row>
    <row r="45" spans="1:17" x14ac:dyDescent="0.2">
      <c r="D45" s="31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37"/>
      <c r="Q45" s="31"/>
    </row>
    <row r="46" spans="1:17" x14ac:dyDescent="0.2">
      <c r="D46" s="31"/>
      <c r="F46" s="31"/>
      <c r="G46" s="37"/>
      <c r="H46" s="31"/>
      <c r="I46" s="37"/>
      <c r="J46" s="31"/>
      <c r="K46" s="37"/>
      <c r="L46" s="31"/>
      <c r="M46" s="37"/>
      <c r="N46" s="31"/>
      <c r="O46" s="37"/>
      <c r="P46" s="31"/>
      <c r="Q46" s="31"/>
    </row>
    <row r="47" spans="1:17" ht="15.75" thickBot="1" x14ac:dyDescent="0.3">
      <c r="A47" s="45" t="s">
        <v>70</v>
      </c>
      <c r="B47" s="46"/>
      <c r="C47" s="46"/>
      <c r="D47" s="47"/>
      <c r="E47" s="46"/>
      <c r="F47" s="48">
        <f>F36+F42</f>
        <v>246835</v>
      </c>
      <c r="G47" s="49"/>
      <c r="H47" s="48">
        <f>H36+H42</f>
        <v>617088</v>
      </c>
      <c r="I47" s="49"/>
      <c r="J47" s="48">
        <f>J36+J42</f>
        <v>1138287</v>
      </c>
      <c r="K47" s="48">
        <f t="shared" ref="K47:O47" si="9">K36+K42</f>
        <v>0</v>
      </c>
      <c r="L47" s="48">
        <f>L36+L42</f>
        <v>1607274</v>
      </c>
      <c r="M47" s="48">
        <f t="shared" si="9"/>
        <v>0</v>
      </c>
      <c r="N47" s="48">
        <f>N36+N42</f>
        <v>2353573</v>
      </c>
      <c r="O47" s="48">
        <f t="shared" si="9"/>
        <v>0</v>
      </c>
      <c r="P47" s="48"/>
      <c r="Q47" s="31"/>
    </row>
    <row r="48" spans="1:17" ht="15.75" thickTop="1" x14ac:dyDescent="0.25">
      <c r="A48" s="25"/>
      <c r="B48" s="50"/>
      <c r="C48" s="50"/>
      <c r="D48" s="51"/>
      <c r="E48" s="50"/>
      <c r="F48" s="52"/>
      <c r="G48" s="53"/>
      <c r="H48" s="52"/>
      <c r="I48" s="53"/>
      <c r="J48" s="52"/>
      <c r="K48" s="53"/>
      <c r="L48" s="52"/>
      <c r="M48" s="53"/>
      <c r="N48" s="52"/>
      <c r="O48" s="53"/>
      <c r="P48" s="52"/>
      <c r="Q48" s="31"/>
    </row>
    <row r="49" spans="2:17" x14ac:dyDescent="0.2">
      <c r="Q49" s="31"/>
    </row>
    <row r="50" spans="2:17" x14ac:dyDescent="0.2">
      <c r="B50" s="30" t="s">
        <v>71</v>
      </c>
      <c r="Q50" s="31"/>
    </row>
    <row r="51" spans="2:17" x14ac:dyDescent="0.2">
      <c r="B51" s="30" t="s">
        <v>72</v>
      </c>
      <c r="Q51" s="31"/>
    </row>
    <row r="52" spans="2:17" ht="7.5" customHeight="1" x14ac:dyDescent="0.2">
      <c r="Q52" s="31"/>
    </row>
    <row r="53" spans="2:17" ht="25.5" x14ac:dyDescent="0.2">
      <c r="B53" s="54"/>
      <c r="C53" s="54"/>
      <c r="D53" s="55"/>
      <c r="E53" s="55"/>
      <c r="F53" s="56" t="s">
        <v>73</v>
      </c>
      <c r="G53" s="57"/>
      <c r="H53" s="58" t="s">
        <v>74</v>
      </c>
      <c r="I53" s="57"/>
      <c r="J53" s="58" t="s">
        <v>75</v>
      </c>
      <c r="K53" s="57"/>
      <c r="L53" s="58" t="s">
        <v>76</v>
      </c>
      <c r="M53" s="57"/>
      <c r="N53" s="58" t="s">
        <v>77</v>
      </c>
      <c r="O53" s="57"/>
      <c r="Q53" s="31"/>
    </row>
    <row r="54" spans="2:17" x14ac:dyDescent="0.2">
      <c r="B54" s="59" t="s">
        <v>78</v>
      </c>
      <c r="C54" s="60"/>
      <c r="D54" s="61">
        <v>1</v>
      </c>
      <c r="E54" s="55"/>
      <c r="F54" s="62">
        <v>1</v>
      </c>
      <c r="G54" s="63"/>
      <c r="H54" s="64">
        <v>1.75</v>
      </c>
      <c r="I54" s="63"/>
      <c r="J54" s="65">
        <v>4.3</v>
      </c>
      <c r="K54" s="66"/>
      <c r="L54" s="65">
        <v>12.38</v>
      </c>
      <c r="M54" s="66"/>
      <c r="N54" s="65"/>
      <c r="O54" s="66"/>
      <c r="Q54" s="31"/>
    </row>
    <row r="55" spans="2:17" x14ac:dyDescent="0.2">
      <c r="B55" s="59" t="s">
        <v>79</v>
      </c>
      <c r="C55" s="60"/>
      <c r="D55" s="61">
        <v>2</v>
      </c>
      <c r="E55" s="55"/>
      <c r="F55" s="62">
        <v>1.51</v>
      </c>
      <c r="G55" s="63"/>
      <c r="H55" s="64">
        <v>2.76</v>
      </c>
      <c r="I55" s="63"/>
      <c r="J55" s="65">
        <v>7.33</v>
      </c>
      <c r="K55" s="66"/>
      <c r="L55" s="65">
        <v>21.87</v>
      </c>
      <c r="M55" s="66"/>
      <c r="N55" s="65"/>
      <c r="O55" s="66"/>
      <c r="Q55" s="31"/>
    </row>
    <row r="56" spans="2:17" x14ac:dyDescent="0.2">
      <c r="B56" s="59" t="s">
        <v>80</v>
      </c>
      <c r="C56" s="60"/>
      <c r="D56" s="61">
        <v>3</v>
      </c>
      <c r="E56" s="55"/>
      <c r="F56" s="67">
        <v>1.45</v>
      </c>
      <c r="G56" s="66"/>
      <c r="H56" s="65">
        <v>2.66</v>
      </c>
      <c r="I56" s="66"/>
      <c r="J56" s="65">
        <v>6.69</v>
      </c>
      <c r="K56" s="66"/>
      <c r="L56" s="65">
        <v>8.4700000000000006</v>
      </c>
      <c r="M56" s="66"/>
      <c r="N56" s="65"/>
      <c r="O56" s="66"/>
      <c r="Q56" s="31"/>
    </row>
    <row r="57" spans="2:17" x14ac:dyDescent="0.2">
      <c r="B57" s="59" t="s">
        <v>81</v>
      </c>
      <c r="C57" s="60"/>
      <c r="D57" s="61">
        <v>4</v>
      </c>
      <c r="E57" s="55"/>
      <c r="F57" s="67">
        <v>1.46</v>
      </c>
      <c r="G57" s="66"/>
      <c r="H57" s="65">
        <v>1.98</v>
      </c>
      <c r="I57" s="66"/>
      <c r="J57" s="65">
        <v>2.41</v>
      </c>
      <c r="K57" s="66"/>
      <c r="L57" s="65">
        <v>8.1199999999999992</v>
      </c>
      <c r="M57" s="66"/>
      <c r="N57" s="65"/>
      <c r="O57" s="66"/>
      <c r="Q57" s="31"/>
    </row>
    <row r="58" spans="2:17" x14ac:dyDescent="0.2">
      <c r="B58" s="59" t="s">
        <v>82</v>
      </c>
      <c r="C58" s="60"/>
      <c r="D58" s="61">
        <v>5</v>
      </c>
      <c r="E58" s="55"/>
      <c r="F58" s="67">
        <v>1.87</v>
      </c>
      <c r="G58" s="66"/>
      <c r="H58" s="65">
        <v>2.38</v>
      </c>
      <c r="I58" s="66"/>
      <c r="J58" s="65">
        <v>7.43</v>
      </c>
      <c r="K58" s="66"/>
      <c r="L58" s="65">
        <v>13.58</v>
      </c>
      <c r="M58" s="66"/>
      <c r="N58" s="65"/>
      <c r="O58" s="66"/>
      <c r="Q58" s="31"/>
    </row>
    <row r="59" spans="2:17" x14ac:dyDescent="0.2">
      <c r="B59" s="68" t="s">
        <v>83</v>
      </c>
      <c r="C59" s="69"/>
      <c r="D59" s="70">
        <v>6</v>
      </c>
      <c r="E59" s="71"/>
      <c r="F59" s="72">
        <v>1.96</v>
      </c>
      <c r="G59" s="73"/>
      <c r="H59" s="74">
        <v>2.99</v>
      </c>
      <c r="I59" s="73"/>
      <c r="J59" s="74">
        <v>6</v>
      </c>
      <c r="K59" s="73"/>
      <c r="L59" s="74">
        <v>18.47</v>
      </c>
      <c r="M59" s="73"/>
      <c r="N59" s="74"/>
      <c r="O59" s="66"/>
      <c r="Q59" s="31"/>
    </row>
    <row r="60" spans="2:17" x14ac:dyDescent="0.2">
      <c r="B60" s="59" t="s">
        <v>84</v>
      </c>
      <c r="C60" s="60"/>
      <c r="D60" s="61">
        <v>7</v>
      </c>
      <c r="E60" s="55"/>
      <c r="F60" s="67">
        <v>1.1100000000000001</v>
      </c>
      <c r="G60" s="66"/>
      <c r="H60" s="65">
        <v>1.8</v>
      </c>
      <c r="I60" s="66"/>
      <c r="J60" s="65">
        <v>3.06</v>
      </c>
      <c r="K60" s="66"/>
      <c r="L60" s="65">
        <v>10.5</v>
      </c>
      <c r="M60" s="66"/>
      <c r="N60" s="65"/>
      <c r="O60" s="66"/>
      <c r="Q60" s="31"/>
    </row>
    <row r="61" spans="2:17" x14ac:dyDescent="0.2">
      <c r="B61" s="59" t="s">
        <v>85</v>
      </c>
      <c r="C61" s="60"/>
      <c r="D61" s="61">
        <v>8</v>
      </c>
      <c r="E61" s="55"/>
      <c r="F61" s="67"/>
      <c r="G61" s="66"/>
      <c r="H61" s="65"/>
      <c r="I61" s="66"/>
      <c r="J61" s="65"/>
      <c r="K61" s="66"/>
      <c r="L61" s="65"/>
      <c r="M61" s="66"/>
      <c r="N61" s="65">
        <v>4.99</v>
      </c>
      <c r="O61" s="66"/>
      <c r="Q61" s="31"/>
    </row>
    <row r="62" spans="2:17" x14ac:dyDescent="0.2">
      <c r="B62" s="59" t="s">
        <v>86</v>
      </c>
      <c r="C62" s="60"/>
      <c r="D62" s="61">
        <v>9</v>
      </c>
      <c r="E62" s="55"/>
      <c r="F62" s="67">
        <v>1.58</v>
      </c>
      <c r="G62" s="66"/>
      <c r="H62" s="65">
        <v>1.85</v>
      </c>
      <c r="I62" s="66"/>
      <c r="J62" s="65">
        <v>2.31</v>
      </c>
      <c r="K62" s="66"/>
      <c r="L62" s="65">
        <v>23.84</v>
      </c>
      <c r="M62" s="66"/>
      <c r="N62" s="65"/>
      <c r="O62" s="66"/>
      <c r="Q62" s="31"/>
    </row>
    <row r="63" spans="2:17" x14ac:dyDescent="0.2">
      <c r="B63" s="59" t="s">
        <v>87</v>
      </c>
      <c r="C63" s="60"/>
      <c r="D63" s="61">
        <v>10</v>
      </c>
      <c r="E63" s="55"/>
      <c r="F63" s="67">
        <v>2.19</v>
      </c>
      <c r="G63" s="66"/>
      <c r="H63" s="65">
        <v>1.75</v>
      </c>
      <c r="I63" s="66"/>
      <c r="J63" s="65">
        <v>3.02</v>
      </c>
      <c r="K63" s="66"/>
      <c r="L63" s="65">
        <v>15.16</v>
      </c>
      <c r="M63" s="66"/>
      <c r="N63" s="65"/>
      <c r="O63" s="66"/>
      <c r="Q63" s="31"/>
    </row>
    <row r="64" spans="2:17" x14ac:dyDescent="0.2">
      <c r="B64" s="59" t="s">
        <v>88</v>
      </c>
      <c r="C64" s="60"/>
      <c r="D64" s="61">
        <v>12</v>
      </c>
      <c r="E64" s="55"/>
      <c r="F64" s="67">
        <v>1.22</v>
      </c>
      <c r="G64" s="66"/>
      <c r="H64" s="65">
        <v>2.93</v>
      </c>
      <c r="I64" s="66"/>
      <c r="J64" s="65"/>
      <c r="K64" s="66"/>
      <c r="L64" s="65"/>
      <c r="M64" s="66"/>
      <c r="N64" s="65"/>
      <c r="O64" s="66"/>
      <c r="Q64" s="31"/>
    </row>
    <row r="65" spans="2:17" x14ac:dyDescent="0.2">
      <c r="B65" s="59" t="s">
        <v>89</v>
      </c>
      <c r="C65" s="60"/>
      <c r="D65" s="61">
        <v>13</v>
      </c>
      <c r="E65" s="55"/>
      <c r="F65" s="67">
        <v>1.38</v>
      </c>
      <c r="G65" s="66"/>
      <c r="H65" s="65">
        <v>1.33</v>
      </c>
      <c r="I65" s="66"/>
      <c r="J65" s="65"/>
      <c r="K65" s="66"/>
      <c r="L65" s="65"/>
      <c r="M65" s="66"/>
      <c r="N65" s="65"/>
      <c r="O65" s="66"/>
      <c r="Q65" s="31"/>
    </row>
    <row r="66" spans="2:17" x14ac:dyDescent="0.2">
      <c r="B66" s="59" t="s">
        <v>90</v>
      </c>
      <c r="C66" s="60"/>
      <c r="D66" s="61">
        <v>14</v>
      </c>
      <c r="E66" s="55"/>
      <c r="F66" s="67">
        <v>0.97</v>
      </c>
      <c r="G66" s="66"/>
      <c r="H66" s="65">
        <v>1.56</v>
      </c>
      <c r="I66" s="66"/>
      <c r="J66" s="65">
        <v>2.62</v>
      </c>
      <c r="K66" s="66"/>
      <c r="L66" s="65">
        <v>11.28</v>
      </c>
      <c r="M66" s="66"/>
      <c r="N66" s="65">
        <v>2.8</v>
      </c>
      <c r="O66" s="66"/>
      <c r="Q66" s="31"/>
    </row>
    <row r="67" spans="2:17" x14ac:dyDescent="0.2">
      <c r="B67" s="59" t="s">
        <v>91</v>
      </c>
      <c r="C67" s="75"/>
      <c r="D67" s="61">
        <v>15</v>
      </c>
      <c r="E67" s="76"/>
      <c r="F67" s="62">
        <v>7.37</v>
      </c>
      <c r="G67" s="63"/>
      <c r="H67" s="64">
        <v>4.13</v>
      </c>
      <c r="I67" s="63"/>
      <c r="J67" s="64">
        <v>34.67</v>
      </c>
      <c r="K67" s="63"/>
      <c r="L67" s="64">
        <v>39.21</v>
      </c>
      <c r="M67" s="63"/>
      <c r="N67" s="64">
        <v>4.47</v>
      </c>
      <c r="O67" s="63"/>
      <c r="Q67" s="31"/>
    </row>
    <row r="68" spans="2:17" x14ac:dyDescent="0.2">
      <c r="B68" s="59" t="s">
        <v>92</v>
      </c>
      <c r="C68" s="60"/>
      <c r="D68" s="61">
        <v>16</v>
      </c>
      <c r="E68" s="55"/>
      <c r="F68" s="67">
        <v>1.1299999999999999</v>
      </c>
      <c r="G68" s="66"/>
      <c r="H68" s="65">
        <v>1.79</v>
      </c>
      <c r="I68" s="66"/>
      <c r="J68" s="65">
        <v>3.27</v>
      </c>
      <c r="K68" s="66"/>
      <c r="L68" s="65">
        <v>28.23</v>
      </c>
      <c r="M68" s="66"/>
      <c r="N68" s="65"/>
      <c r="O68" s="66"/>
      <c r="Q68" s="31"/>
    </row>
    <row r="69" spans="2:17" x14ac:dyDescent="0.2">
      <c r="B69" s="59" t="s">
        <v>93</v>
      </c>
      <c r="C69" s="60"/>
      <c r="D69" s="61">
        <v>17</v>
      </c>
      <c r="E69" s="55"/>
      <c r="F69" s="67"/>
      <c r="G69" s="66"/>
      <c r="H69" s="65"/>
      <c r="I69" s="66"/>
      <c r="J69" s="65"/>
      <c r="K69" s="66"/>
      <c r="L69" s="65"/>
      <c r="M69" s="66"/>
      <c r="N69" s="65">
        <v>7.08</v>
      </c>
      <c r="O69" s="66"/>
      <c r="Q69" s="31"/>
    </row>
    <row r="70" spans="2:17" x14ac:dyDescent="0.2">
      <c r="B70" s="59" t="s">
        <v>94</v>
      </c>
      <c r="C70" s="60"/>
      <c r="D70" s="61">
        <v>18</v>
      </c>
      <c r="E70" s="55"/>
      <c r="F70" s="67">
        <v>2</v>
      </c>
      <c r="G70" s="66"/>
      <c r="H70" s="65">
        <v>2.19</v>
      </c>
      <c r="I70" s="66"/>
      <c r="J70" s="65"/>
      <c r="K70" s="66"/>
      <c r="L70" s="65"/>
      <c r="M70" s="66"/>
      <c r="N70" s="65"/>
      <c r="O70" s="66"/>
      <c r="Q70" s="31"/>
    </row>
    <row r="71" spans="2:17" x14ac:dyDescent="0.2">
      <c r="B71" s="59" t="s">
        <v>95</v>
      </c>
      <c r="C71" s="60"/>
      <c r="D71" s="61">
        <v>19</v>
      </c>
      <c r="E71" s="55"/>
      <c r="F71" s="67">
        <v>1.91</v>
      </c>
      <c r="G71" s="66"/>
      <c r="H71" s="65">
        <v>2.29</v>
      </c>
      <c r="I71" s="66"/>
      <c r="J71" s="65">
        <v>3.82</v>
      </c>
      <c r="K71" s="66"/>
      <c r="L71" s="65">
        <v>11.55</v>
      </c>
      <c r="M71" s="66"/>
      <c r="N71" s="65"/>
      <c r="O71" s="66"/>
      <c r="Q71" s="31"/>
    </row>
    <row r="72" spans="2:17" x14ac:dyDescent="0.2">
      <c r="B72" s="59" t="s">
        <v>96</v>
      </c>
      <c r="C72" s="60"/>
      <c r="D72" s="61">
        <v>20</v>
      </c>
      <c r="E72" s="55"/>
      <c r="F72" s="67">
        <v>1.37</v>
      </c>
      <c r="G72" s="66"/>
      <c r="H72" s="65">
        <v>2.04</v>
      </c>
      <c r="I72" s="66"/>
      <c r="J72" s="65">
        <v>2.74</v>
      </c>
      <c r="K72" s="66"/>
      <c r="L72" s="65">
        <v>10.29</v>
      </c>
      <c r="M72" s="66"/>
      <c r="N72" s="65"/>
      <c r="O72" s="66"/>
      <c r="Q72" s="31"/>
    </row>
    <row r="73" spans="2:17" x14ac:dyDescent="0.2">
      <c r="B73" s="59" t="s">
        <v>97</v>
      </c>
      <c r="C73" s="60"/>
      <c r="D73" s="61">
        <v>21</v>
      </c>
      <c r="E73" s="55"/>
      <c r="F73" s="67">
        <v>1</v>
      </c>
      <c r="G73" s="66"/>
      <c r="H73" s="65"/>
      <c r="I73" s="66"/>
      <c r="J73" s="65"/>
      <c r="K73" s="66"/>
      <c r="L73" s="65"/>
      <c r="M73" s="66"/>
      <c r="N73" s="65"/>
      <c r="O73" s="66"/>
      <c r="Q73" s="31"/>
    </row>
    <row r="74" spans="2:17" x14ac:dyDescent="0.2">
      <c r="B74" s="59" t="s">
        <v>98</v>
      </c>
      <c r="C74" s="60"/>
      <c r="D74" s="61">
        <v>11</v>
      </c>
      <c r="E74" s="55"/>
      <c r="F74" s="67"/>
      <c r="G74" s="66"/>
      <c r="H74" s="65"/>
      <c r="I74" s="66"/>
      <c r="J74" s="65"/>
      <c r="K74" s="66"/>
      <c r="L74" s="65"/>
      <c r="M74" s="66"/>
      <c r="N74" s="65">
        <v>24.58</v>
      </c>
      <c r="O74" s="66"/>
      <c r="Q74" s="31"/>
    </row>
    <row r="75" spans="2:17" ht="15" x14ac:dyDescent="0.25">
      <c r="B75" s="77"/>
      <c r="C75" s="78"/>
      <c r="D75" s="79"/>
      <c r="E75" s="79"/>
      <c r="F75" s="79"/>
      <c r="G75" s="80"/>
      <c r="H75" s="79"/>
      <c r="I75" s="80"/>
      <c r="J75" s="79"/>
      <c r="K75" s="80"/>
      <c r="Q75" s="31"/>
    </row>
    <row r="76" spans="2:17" ht="15" x14ac:dyDescent="0.25">
      <c r="B76" s="30"/>
      <c r="C76" s="78"/>
      <c r="D76"/>
      <c r="E76"/>
      <c r="F76"/>
      <c r="G76" s="81"/>
      <c r="H76"/>
      <c r="I76" s="81"/>
      <c r="J76"/>
      <c r="K76" s="81"/>
      <c r="Q76" s="31"/>
    </row>
    <row r="77" spans="2:17" ht="15" x14ac:dyDescent="0.25">
      <c r="B77" s="82"/>
      <c r="C77" s="78"/>
      <c r="D77"/>
      <c r="E77"/>
      <c r="F77"/>
      <c r="G77" s="81"/>
      <c r="H77"/>
      <c r="I77" s="81"/>
      <c r="J77"/>
      <c r="K77" s="81"/>
      <c r="Q77" s="31"/>
    </row>
    <row r="78" spans="2:17" ht="15" x14ac:dyDescent="0.25">
      <c r="B78" s="30"/>
      <c r="C78" s="78"/>
      <c r="D78"/>
      <c r="E78"/>
      <c r="F78"/>
      <c r="G78" s="81"/>
      <c r="H78"/>
      <c r="I78" s="81"/>
      <c r="J78"/>
      <c r="K78" s="81"/>
      <c r="Q78" s="31"/>
    </row>
    <row r="79" spans="2:17" x14ac:dyDescent="0.2">
      <c r="C79" s="83"/>
      <c r="Q79" s="31"/>
    </row>
    <row r="80" spans="2:17" x14ac:dyDescent="0.2">
      <c r="C80" s="83"/>
      <c r="H80" s="84"/>
      <c r="I80" s="85"/>
      <c r="Q80" s="31"/>
    </row>
    <row r="81" spans="3:17" x14ac:dyDescent="0.2">
      <c r="C81" s="83"/>
      <c r="H81" s="31"/>
      <c r="I81" s="37"/>
      <c r="Q81" s="31"/>
    </row>
    <row r="82" spans="3:17" x14ac:dyDescent="0.2">
      <c r="C82" s="83"/>
      <c r="H82" s="31"/>
      <c r="I82" s="37"/>
      <c r="Q82" s="31"/>
    </row>
    <row r="83" spans="3:17" x14ac:dyDescent="0.2">
      <c r="C83" s="83"/>
      <c r="H83" s="31"/>
      <c r="I83" s="37"/>
      <c r="Q83" s="31"/>
    </row>
    <row r="84" spans="3:17" x14ac:dyDescent="0.2">
      <c r="C84" s="83"/>
      <c r="H84" s="31"/>
      <c r="I84" s="37"/>
      <c r="Q84" s="31"/>
    </row>
    <row r="85" spans="3:17" x14ac:dyDescent="0.2">
      <c r="C85" s="83"/>
      <c r="H85" s="37"/>
      <c r="I85" s="37"/>
      <c r="Q85" s="31"/>
    </row>
    <row r="86" spans="3:17" x14ac:dyDescent="0.2">
      <c r="C86" s="83"/>
      <c r="H86" s="37"/>
      <c r="I86" s="37"/>
      <c r="L86" s="27"/>
      <c r="M86" s="28"/>
      <c r="Q86" s="31"/>
    </row>
    <row r="87" spans="3:17" ht="15.75" customHeight="1" x14ac:dyDescent="0.2">
      <c r="C87" s="83"/>
      <c r="H87" s="85"/>
      <c r="I87" s="85"/>
      <c r="L87" s="86"/>
      <c r="M87" s="87"/>
      <c r="Q87" s="31"/>
    </row>
    <row r="88" spans="3:17" x14ac:dyDescent="0.2">
      <c r="C88" s="83"/>
      <c r="H88" s="37"/>
      <c r="I88" s="37"/>
      <c r="Q88" s="31"/>
    </row>
    <row r="89" spans="3:17" x14ac:dyDescent="0.2">
      <c r="Q89" s="31"/>
    </row>
    <row r="90" spans="3:17" x14ac:dyDescent="0.2">
      <c r="Q90" s="31"/>
    </row>
    <row r="91" spans="3:17" x14ac:dyDescent="0.2">
      <c r="F91" s="31"/>
      <c r="G91" s="37"/>
      <c r="H91" s="31"/>
      <c r="I91" s="37"/>
      <c r="J91" s="31"/>
      <c r="K91" s="37"/>
      <c r="L91" s="31"/>
      <c r="M91" s="37"/>
      <c r="N91" s="31"/>
      <c r="O91" s="37"/>
      <c r="P91" s="31"/>
      <c r="Q91" s="31"/>
    </row>
    <row r="92" spans="3:17" x14ac:dyDescent="0.2">
      <c r="F92" s="31"/>
      <c r="G92" s="37"/>
      <c r="H92" s="31"/>
      <c r="I92" s="37"/>
      <c r="J92" s="31"/>
      <c r="K92" s="37"/>
      <c r="L92" s="31"/>
      <c r="M92" s="37"/>
      <c r="N92" s="31"/>
      <c r="O92" s="37"/>
      <c r="P92" s="31"/>
      <c r="Q92" s="31"/>
    </row>
    <row r="93" spans="3:17" x14ac:dyDescent="0.2">
      <c r="F93" s="31"/>
      <c r="G93" s="37"/>
      <c r="H93" s="31"/>
      <c r="I93" s="37"/>
      <c r="J93" s="31"/>
      <c r="K93" s="37"/>
      <c r="L93" s="31"/>
      <c r="M93" s="37"/>
      <c r="N93" s="31"/>
      <c r="O93" s="37"/>
      <c r="P93" s="31"/>
      <c r="Q93" s="31"/>
    </row>
    <row r="94" spans="3:17" x14ac:dyDescent="0.2">
      <c r="F94" s="31"/>
      <c r="G94" s="37"/>
      <c r="H94" s="31"/>
      <c r="I94" s="37"/>
      <c r="J94" s="31"/>
      <c r="K94" s="37"/>
      <c r="L94" s="31"/>
      <c r="M94" s="37"/>
      <c r="N94" s="31"/>
      <c r="O94" s="37"/>
      <c r="P94" s="31"/>
      <c r="Q94" s="31"/>
    </row>
    <row r="95" spans="3:17" x14ac:dyDescent="0.2">
      <c r="F95" s="31"/>
      <c r="G95" s="37"/>
      <c r="H95" s="31"/>
      <c r="I95" s="37"/>
      <c r="J95" s="31"/>
      <c r="K95" s="37"/>
      <c r="L95" s="31"/>
      <c r="M95" s="37"/>
      <c r="N95" s="31"/>
      <c r="O95" s="37"/>
      <c r="P95" s="31"/>
      <c r="Q95" s="31"/>
    </row>
    <row r="96" spans="3:17" x14ac:dyDescent="0.2">
      <c r="F96" s="31"/>
      <c r="G96" s="37"/>
      <c r="H96" s="31"/>
      <c r="I96" s="37"/>
      <c r="J96" s="31"/>
      <c r="K96" s="37"/>
      <c r="L96" s="31"/>
      <c r="M96" s="37"/>
      <c r="N96" s="31"/>
      <c r="O96" s="37"/>
      <c r="P96" s="31"/>
      <c r="Q96" s="31"/>
    </row>
    <row r="97" spans="6:17" x14ac:dyDescent="0.2">
      <c r="F97" s="31"/>
      <c r="G97" s="37"/>
      <c r="H97" s="31"/>
      <c r="I97" s="37"/>
      <c r="J97" s="31"/>
      <c r="K97" s="37"/>
      <c r="L97" s="31"/>
      <c r="M97" s="37"/>
      <c r="N97" s="31"/>
      <c r="O97" s="37"/>
      <c r="P97" s="31"/>
      <c r="Q97" s="31"/>
    </row>
    <row r="98" spans="6:17" x14ac:dyDescent="0.2">
      <c r="F98" s="31"/>
      <c r="G98" s="37"/>
      <c r="H98" s="31"/>
      <c r="I98" s="37"/>
      <c r="J98" s="31"/>
      <c r="K98" s="37"/>
      <c r="L98" s="31"/>
      <c r="M98" s="37"/>
      <c r="N98" s="31"/>
      <c r="O98" s="37"/>
      <c r="P98" s="31"/>
      <c r="Q98" s="31"/>
    </row>
    <row r="99" spans="6:17" x14ac:dyDescent="0.2">
      <c r="F99" s="31"/>
      <c r="G99" s="37"/>
      <c r="H99" s="31"/>
      <c r="I99" s="37"/>
      <c r="J99" s="31"/>
      <c r="K99" s="37"/>
      <c r="L99" s="31"/>
      <c r="M99" s="37"/>
      <c r="N99" s="31"/>
      <c r="O99" s="37"/>
      <c r="P99" s="31"/>
      <c r="Q99" s="31"/>
    </row>
    <row r="100" spans="6:17" x14ac:dyDescent="0.2">
      <c r="F100" s="31"/>
      <c r="G100" s="37"/>
      <c r="H100" s="31"/>
      <c r="I100" s="37"/>
      <c r="J100" s="31"/>
      <c r="K100" s="37"/>
      <c r="L100" s="31"/>
      <c r="M100" s="37"/>
      <c r="N100" s="31"/>
      <c r="O100" s="37"/>
      <c r="P100" s="31"/>
      <c r="Q100" s="31"/>
    </row>
    <row r="101" spans="6:17" x14ac:dyDescent="0.2">
      <c r="F101" s="31"/>
      <c r="G101" s="37"/>
      <c r="H101" s="31"/>
      <c r="I101" s="37"/>
      <c r="J101" s="31"/>
      <c r="K101" s="37"/>
      <c r="L101" s="31"/>
      <c r="M101" s="37"/>
      <c r="N101" s="31"/>
      <c r="O101" s="37"/>
      <c r="P101" s="31"/>
      <c r="Q101" s="31"/>
    </row>
    <row r="102" spans="6:17" x14ac:dyDescent="0.2">
      <c r="F102" s="31"/>
      <c r="G102" s="37"/>
      <c r="H102" s="31"/>
      <c r="I102" s="37"/>
      <c r="J102" s="31"/>
      <c r="K102" s="37"/>
      <c r="L102" s="31"/>
      <c r="M102" s="37"/>
      <c r="N102" s="31"/>
      <c r="O102" s="37"/>
      <c r="P102" s="31"/>
      <c r="Q102" s="31"/>
    </row>
    <row r="103" spans="6:17" x14ac:dyDescent="0.2">
      <c r="F103" s="31"/>
      <c r="G103" s="37"/>
      <c r="H103" s="31"/>
      <c r="I103" s="37"/>
      <c r="J103" s="31"/>
      <c r="K103" s="37"/>
      <c r="L103" s="31"/>
      <c r="M103" s="37"/>
      <c r="N103" s="31"/>
      <c r="O103" s="37"/>
      <c r="P103" s="31"/>
      <c r="Q103" s="31"/>
    </row>
    <row r="104" spans="6:17" x14ac:dyDescent="0.2">
      <c r="F104" s="31"/>
      <c r="G104" s="37"/>
      <c r="H104" s="31"/>
      <c r="I104" s="37"/>
      <c r="J104" s="31"/>
      <c r="K104" s="37"/>
      <c r="L104" s="31"/>
      <c r="M104" s="37"/>
      <c r="N104" s="31"/>
      <c r="O104" s="37"/>
      <c r="P104" s="31"/>
      <c r="Q104" s="31"/>
    </row>
    <row r="105" spans="6:17" x14ac:dyDescent="0.2">
      <c r="F105" s="31"/>
      <c r="G105" s="37"/>
      <c r="H105" s="31"/>
      <c r="I105" s="37"/>
      <c r="J105" s="31"/>
      <c r="K105" s="37"/>
      <c r="L105" s="31"/>
      <c r="M105" s="37"/>
      <c r="N105" s="31"/>
      <c r="O105" s="37"/>
      <c r="P105" s="31"/>
      <c r="Q105" s="31"/>
    </row>
    <row r="106" spans="6:17" x14ac:dyDescent="0.2">
      <c r="F106" s="31"/>
      <c r="G106" s="37"/>
      <c r="H106" s="31"/>
      <c r="I106" s="37"/>
      <c r="J106" s="31"/>
      <c r="K106" s="37"/>
      <c r="L106" s="31"/>
      <c r="M106" s="37"/>
      <c r="N106" s="31"/>
      <c r="O106" s="37"/>
      <c r="P106" s="31"/>
      <c r="Q106" s="31"/>
    </row>
    <row r="107" spans="6:17" x14ac:dyDescent="0.2">
      <c r="F107" s="31"/>
      <c r="G107" s="37"/>
      <c r="H107" s="31"/>
      <c r="I107" s="37"/>
      <c r="J107" s="31"/>
      <c r="K107" s="37"/>
      <c r="L107" s="31"/>
      <c r="M107" s="37"/>
      <c r="N107" s="31"/>
      <c r="O107" s="37"/>
      <c r="P107" s="31"/>
      <c r="Q107" s="31"/>
    </row>
    <row r="108" spans="6:17" x14ac:dyDescent="0.2">
      <c r="F108" s="31"/>
      <c r="G108" s="37"/>
      <c r="H108" s="31"/>
      <c r="I108" s="37"/>
      <c r="J108" s="31"/>
      <c r="K108" s="37"/>
      <c r="L108" s="31"/>
      <c r="M108" s="37"/>
      <c r="N108" s="31"/>
      <c r="O108" s="37"/>
      <c r="P108" s="31"/>
      <c r="Q108" s="31"/>
    </row>
    <row r="109" spans="6:17" x14ac:dyDescent="0.2">
      <c r="F109" s="31"/>
      <c r="G109" s="37"/>
      <c r="H109" s="31"/>
      <c r="I109" s="37"/>
      <c r="J109" s="31"/>
      <c r="K109" s="37"/>
      <c r="L109" s="31"/>
      <c r="M109" s="37"/>
      <c r="N109" s="31"/>
      <c r="O109" s="37"/>
      <c r="P109" s="31"/>
      <c r="Q109" s="31"/>
    </row>
    <row r="110" spans="6:17" x14ac:dyDescent="0.2">
      <c r="F110" s="31"/>
      <c r="G110" s="37"/>
      <c r="H110" s="31"/>
      <c r="I110" s="37"/>
      <c r="J110" s="31"/>
      <c r="K110" s="37"/>
      <c r="L110" s="31"/>
      <c r="M110" s="37"/>
      <c r="N110" s="31"/>
      <c r="O110" s="37"/>
      <c r="P110" s="31"/>
      <c r="Q110" s="31"/>
    </row>
    <row r="111" spans="6:17" x14ac:dyDescent="0.2">
      <c r="F111" s="31"/>
      <c r="G111" s="37"/>
      <c r="H111" s="31"/>
      <c r="I111" s="37"/>
      <c r="J111" s="31"/>
      <c r="K111" s="37"/>
      <c r="L111" s="31"/>
      <c r="M111" s="37"/>
      <c r="N111" s="31"/>
      <c r="O111" s="37"/>
      <c r="P111" s="31"/>
      <c r="Q111" s="31"/>
    </row>
    <row r="112" spans="6:17" x14ac:dyDescent="0.2">
      <c r="F112" s="31"/>
      <c r="G112" s="37"/>
      <c r="H112" s="31"/>
      <c r="I112" s="37"/>
      <c r="J112" s="31"/>
      <c r="K112" s="37"/>
      <c r="L112" s="31"/>
      <c r="M112" s="37"/>
      <c r="N112" s="31"/>
      <c r="O112" s="37"/>
      <c r="P112" s="31"/>
      <c r="Q112" s="31"/>
    </row>
    <row r="113" spans="6:17" x14ac:dyDescent="0.2">
      <c r="F113" s="31"/>
      <c r="G113" s="37"/>
      <c r="H113" s="31"/>
      <c r="I113" s="37"/>
      <c r="J113" s="31"/>
      <c r="K113" s="37"/>
      <c r="L113" s="31"/>
      <c r="M113" s="37"/>
      <c r="N113" s="31"/>
      <c r="O113" s="37"/>
      <c r="P113" s="31"/>
      <c r="Q113" s="31"/>
    </row>
    <row r="114" spans="6:17" x14ac:dyDescent="0.2">
      <c r="F114" s="31"/>
      <c r="G114" s="37"/>
      <c r="H114" s="31"/>
      <c r="I114" s="37"/>
      <c r="J114" s="31"/>
      <c r="K114" s="37"/>
      <c r="L114" s="31"/>
      <c r="M114" s="37"/>
      <c r="N114" s="31"/>
      <c r="O114" s="37"/>
      <c r="P114" s="31"/>
      <c r="Q114" s="31"/>
    </row>
    <row r="115" spans="6:17" x14ac:dyDescent="0.2">
      <c r="F115" s="31"/>
      <c r="G115" s="37"/>
      <c r="H115" s="31"/>
      <c r="I115" s="37"/>
      <c r="J115" s="31"/>
      <c r="K115" s="37"/>
      <c r="L115" s="31"/>
      <c r="M115" s="37"/>
      <c r="N115" s="31"/>
      <c r="O115" s="37"/>
      <c r="P115" s="31"/>
      <c r="Q115" s="31"/>
    </row>
    <row r="116" spans="6:17" x14ac:dyDescent="0.2">
      <c r="F116" s="31"/>
      <c r="G116" s="37"/>
      <c r="H116" s="31"/>
      <c r="I116" s="37"/>
      <c r="J116" s="31"/>
      <c r="K116" s="37"/>
      <c r="L116" s="31"/>
      <c r="M116" s="37"/>
      <c r="N116" s="31"/>
      <c r="O116" s="37"/>
      <c r="P116" s="31"/>
      <c r="Q116" s="31"/>
    </row>
    <row r="117" spans="6:17" x14ac:dyDescent="0.2">
      <c r="F117" s="31"/>
      <c r="G117" s="37"/>
      <c r="H117" s="31"/>
      <c r="I117" s="37"/>
      <c r="J117" s="31"/>
      <c r="K117" s="37"/>
      <c r="L117" s="31"/>
      <c r="M117" s="37"/>
      <c r="N117" s="31"/>
      <c r="O117" s="37"/>
      <c r="P117" s="31"/>
      <c r="Q117" s="31"/>
    </row>
    <row r="118" spans="6:17" x14ac:dyDescent="0.2">
      <c r="F118" s="31"/>
      <c r="G118" s="37"/>
      <c r="H118" s="31"/>
      <c r="I118" s="37"/>
      <c r="J118" s="31"/>
      <c r="K118" s="37"/>
      <c r="L118" s="31"/>
      <c r="M118" s="37"/>
      <c r="N118" s="31"/>
      <c r="O118" s="37"/>
      <c r="P118" s="31"/>
      <c r="Q118" s="31"/>
    </row>
    <row r="119" spans="6:17" x14ac:dyDescent="0.2">
      <c r="F119" s="31"/>
      <c r="G119" s="37"/>
      <c r="H119" s="31"/>
      <c r="I119" s="37"/>
      <c r="J119" s="31"/>
      <c r="K119" s="37"/>
      <c r="L119" s="31"/>
      <c r="M119" s="37"/>
      <c r="N119" s="31"/>
      <c r="O119" s="37"/>
      <c r="P119" s="31"/>
      <c r="Q119" s="31"/>
    </row>
    <row r="120" spans="6:17" x14ac:dyDescent="0.2">
      <c r="F120" s="31"/>
      <c r="G120" s="37"/>
      <c r="H120" s="31"/>
      <c r="I120" s="37"/>
      <c r="J120" s="31"/>
      <c r="K120" s="37"/>
      <c r="L120" s="31"/>
      <c r="M120" s="37"/>
      <c r="N120" s="31"/>
      <c r="O120" s="37"/>
      <c r="P120" s="31"/>
      <c r="Q120" s="31"/>
    </row>
    <row r="121" spans="6:17" x14ac:dyDescent="0.2">
      <c r="F121" s="31"/>
      <c r="G121" s="37"/>
      <c r="H121" s="31"/>
      <c r="I121" s="37"/>
      <c r="J121" s="31"/>
      <c r="K121" s="37"/>
      <c r="L121" s="31"/>
      <c r="M121" s="37"/>
      <c r="N121" s="31"/>
      <c r="O121" s="37"/>
      <c r="P121" s="31"/>
      <c r="Q121" s="31"/>
    </row>
    <row r="122" spans="6:17" x14ac:dyDescent="0.2">
      <c r="F122" s="31"/>
      <c r="G122" s="37"/>
      <c r="H122" s="31"/>
      <c r="I122" s="37"/>
      <c r="J122" s="31"/>
      <c r="K122" s="37"/>
      <c r="L122" s="31"/>
      <c r="M122" s="37"/>
      <c r="N122" s="31"/>
      <c r="O122" s="37"/>
      <c r="P122" s="31"/>
      <c r="Q122" s="31"/>
    </row>
    <row r="123" spans="6:17" x14ac:dyDescent="0.2">
      <c r="F123" s="31"/>
      <c r="G123" s="37"/>
      <c r="H123" s="31"/>
      <c r="I123" s="37"/>
      <c r="J123" s="31"/>
      <c r="K123" s="37"/>
      <c r="L123" s="31"/>
      <c r="M123" s="37"/>
      <c r="N123" s="31"/>
      <c r="O123" s="37"/>
      <c r="P123" s="31"/>
      <c r="Q123" s="31"/>
    </row>
    <row r="124" spans="6:17" x14ac:dyDescent="0.2">
      <c r="F124" s="31"/>
      <c r="G124" s="37"/>
      <c r="H124" s="31"/>
      <c r="I124" s="37"/>
      <c r="J124" s="31"/>
      <c r="K124" s="37"/>
      <c r="L124" s="31"/>
      <c r="M124" s="37"/>
      <c r="N124" s="31"/>
      <c r="O124" s="37"/>
      <c r="P124" s="31"/>
      <c r="Q124" s="31"/>
    </row>
    <row r="125" spans="6:17" x14ac:dyDescent="0.2">
      <c r="F125" s="31"/>
      <c r="G125" s="37"/>
      <c r="H125" s="31"/>
      <c r="I125" s="37"/>
      <c r="J125" s="31"/>
      <c r="K125" s="37"/>
      <c r="L125" s="31"/>
      <c r="M125" s="37"/>
      <c r="N125" s="31"/>
      <c r="O125" s="37"/>
      <c r="P125" s="31"/>
      <c r="Q125" s="31"/>
    </row>
    <row r="126" spans="6:17" x14ac:dyDescent="0.2">
      <c r="F126" s="31"/>
      <c r="G126" s="37"/>
      <c r="H126" s="31"/>
      <c r="I126" s="37"/>
      <c r="J126" s="31"/>
      <c r="K126" s="37"/>
      <c r="L126" s="31"/>
      <c r="M126" s="37"/>
      <c r="N126" s="31"/>
      <c r="O126" s="37"/>
      <c r="P126" s="31"/>
      <c r="Q126" s="31"/>
    </row>
    <row r="127" spans="6:17" x14ac:dyDescent="0.2">
      <c r="F127" s="31"/>
      <c r="G127" s="37"/>
      <c r="H127" s="31"/>
      <c r="I127" s="37"/>
      <c r="J127" s="31"/>
      <c r="K127" s="37"/>
      <c r="L127" s="31"/>
      <c r="M127" s="37"/>
      <c r="N127" s="31"/>
      <c r="O127" s="37"/>
      <c r="P127" s="31"/>
      <c r="Q127" s="31"/>
    </row>
    <row r="128" spans="6:17" x14ac:dyDescent="0.2">
      <c r="F128" s="31"/>
      <c r="G128" s="37"/>
      <c r="H128" s="31"/>
      <c r="I128" s="37"/>
      <c r="J128" s="31"/>
      <c r="K128" s="37"/>
      <c r="L128" s="31"/>
      <c r="M128" s="37"/>
      <c r="N128" s="31"/>
      <c r="O128" s="37"/>
      <c r="P128" s="31"/>
      <c r="Q128" s="31"/>
    </row>
    <row r="129" spans="6:17" x14ac:dyDescent="0.2">
      <c r="F129" s="31"/>
      <c r="G129" s="37"/>
      <c r="H129" s="31"/>
      <c r="I129" s="37"/>
      <c r="J129" s="31"/>
      <c r="K129" s="37"/>
      <c r="L129" s="31"/>
      <c r="M129" s="37"/>
      <c r="N129" s="31"/>
      <c r="O129" s="37"/>
      <c r="P129" s="31"/>
      <c r="Q129" s="31"/>
    </row>
    <row r="130" spans="6:17" x14ac:dyDescent="0.2">
      <c r="F130" s="31"/>
      <c r="G130" s="37"/>
      <c r="H130" s="31"/>
      <c r="I130" s="37"/>
      <c r="J130" s="31"/>
      <c r="K130" s="37"/>
      <c r="L130" s="31"/>
      <c r="M130" s="37"/>
      <c r="N130" s="31"/>
      <c r="O130" s="37"/>
      <c r="P130" s="31"/>
      <c r="Q130" s="31"/>
    </row>
    <row r="131" spans="6:17" x14ac:dyDescent="0.2">
      <c r="F131" s="31"/>
      <c r="G131" s="37"/>
      <c r="H131" s="31"/>
      <c r="I131" s="37"/>
      <c r="J131" s="31"/>
      <c r="K131" s="37"/>
      <c r="L131" s="31"/>
      <c r="M131" s="37"/>
      <c r="N131" s="31"/>
      <c r="O131" s="37"/>
      <c r="P131" s="31"/>
      <c r="Q131" s="31"/>
    </row>
    <row r="132" spans="6:17" x14ac:dyDescent="0.2">
      <c r="F132" s="31"/>
      <c r="G132" s="37"/>
      <c r="H132" s="31"/>
      <c r="I132" s="37"/>
      <c r="J132" s="31"/>
      <c r="K132" s="37"/>
      <c r="L132" s="31"/>
      <c r="M132" s="37"/>
      <c r="N132" s="31"/>
      <c r="O132" s="37"/>
      <c r="P132" s="31"/>
      <c r="Q132" s="31"/>
    </row>
    <row r="133" spans="6:17" x14ac:dyDescent="0.2">
      <c r="F133" s="31"/>
      <c r="G133" s="37"/>
      <c r="H133" s="31"/>
      <c r="I133" s="37"/>
      <c r="J133" s="31"/>
      <c r="K133" s="37"/>
      <c r="L133" s="31"/>
      <c r="M133" s="37"/>
      <c r="N133" s="31"/>
      <c r="O133" s="37"/>
      <c r="P133" s="31"/>
      <c r="Q133" s="31"/>
    </row>
    <row r="134" spans="6:17" x14ac:dyDescent="0.2">
      <c r="F134" s="31"/>
      <c r="G134" s="37"/>
      <c r="H134" s="31"/>
      <c r="I134" s="37"/>
      <c r="J134" s="31"/>
      <c r="K134" s="37"/>
      <c r="L134" s="31"/>
      <c r="M134" s="37"/>
      <c r="N134" s="31"/>
      <c r="O134" s="37"/>
      <c r="P134" s="31"/>
      <c r="Q134" s="31"/>
    </row>
    <row r="135" spans="6:17" x14ac:dyDescent="0.2">
      <c r="F135" s="31"/>
      <c r="G135" s="37"/>
      <c r="H135" s="31"/>
      <c r="I135" s="37"/>
      <c r="J135" s="31"/>
      <c r="K135" s="37"/>
      <c r="L135" s="31"/>
      <c r="M135" s="37"/>
      <c r="N135" s="31"/>
      <c r="O135" s="37"/>
      <c r="P135" s="31"/>
      <c r="Q135" s="31"/>
    </row>
    <row r="136" spans="6:17" x14ac:dyDescent="0.2">
      <c r="F136" s="31"/>
      <c r="G136" s="37"/>
      <c r="H136" s="31"/>
      <c r="I136" s="37"/>
      <c r="J136" s="31"/>
      <c r="K136" s="37"/>
      <c r="L136" s="31"/>
      <c r="M136" s="37"/>
      <c r="N136" s="31"/>
      <c r="O136" s="37"/>
      <c r="P136" s="31"/>
      <c r="Q136" s="31"/>
    </row>
    <row r="137" spans="6:17" x14ac:dyDescent="0.2">
      <c r="F137" s="31"/>
      <c r="G137" s="37"/>
      <c r="H137" s="31"/>
      <c r="I137" s="37"/>
      <c r="J137" s="31"/>
      <c r="K137" s="37"/>
      <c r="L137" s="31"/>
      <c r="M137" s="37"/>
      <c r="N137" s="31"/>
      <c r="O137" s="37"/>
      <c r="P137" s="31"/>
      <c r="Q137" s="31"/>
    </row>
    <row r="138" spans="6:17" x14ac:dyDescent="0.2">
      <c r="F138" s="31"/>
      <c r="G138" s="37"/>
      <c r="H138" s="31"/>
      <c r="I138" s="37"/>
      <c r="J138" s="31"/>
      <c r="K138" s="37"/>
      <c r="L138" s="31"/>
      <c r="M138" s="37"/>
      <c r="N138" s="31"/>
      <c r="O138" s="37"/>
      <c r="P138" s="31"/>
      <c r="Q138" s="31"/>
    </row>
    <row r="139" spans="6:17" x14ac:dyDescent="0.2">
      <c r="F139" s="31"/>
      <c r="G139" s="37"/>
      <c r="H139" s="31"/>
      <c r="I139" s="37"/>
      <c r="J139" s="31"/>
      <c r="K139" s="37"/>
      <c r="L139" s="31"/>
      <c r="M139" s="37"/>
      <c r="N139" s="31"/>
      <c r="O139" s="37"/>
      <c r="P139" s="31"/>
      <c r="Q139" s="31"/>
    </row>
    <row r="140" spans="6:17" x14ac:dyDescent="0.2">
      <c r="F140" s="31"/>
      <c r="G140" s="37"/>
      <c r="H140" s="31"/>
      <c r="I140" s="37"/>
      <c r="J140" s="31"/>
      <c r="K140" s="37"/>
      <c r="L140" s="31"/>
      <c r="M140" s="37"/>
      <c r="N140" s="31"/>
      <c r="O140" s="37"/>
      <c r="P140" s="31"/>
      <c r="Q140" s="31"/>
    </row>
    <row r="141" spans="6:17" x14ac:dyDescent="0.2">
      <c r="F141" s="31"/>
      <c r="G141" s="37"/>
      <c r="H141" s="31"/>
      <c r="I141" s="37"/>
      <c r="J141" s="31"/>
      <c r="K141" s="37"/>
      <c r="L141" s="31"/>
      <c r="M141" s="37"/>
      <c r="N141" s="31"/>
      <c r="O141" s="37"/>
      <c r="P141" s="31"/>
      <c r="Q141" s="31"/>
    </row>
    <row r="142" spans="6:17" x14ac:dyDescent="0.2">
      <c r="F142" s="31"/>
      <c r="G142" s="37"/>
      <c r="H142" s="31"/>
      <c r="I142" s="37"/>
      <c r="J142" s="31"/>
      <c r="K142" s="37"/>
      <c r="L142" s="31"/>
      <c r="M142" s="37"/>
      <c r="N142" s="31"/>
      <c r="O142" s="37"/>
      <c r="P142" s="31"/>
      <c r="Q142" s="31"/>
    </row>
    <row r="143" spans="6:17" x14ac:dyDescent="0.2">
      <c r="F143" s="31"/>
      <c r="G143" s="37"/>
      <c r="H143" s="31"/>
      <c r="I143" s="37"/>
      <c r="J143" s="31"/>
      <c r="K143" s="37"/>
      <c r="L143" s="31"/>
      <c r="M143" s="37"/>
      <c r="N143" s="31"/>
      <c r="O143" s="37"/>
      <c r="P143" s="31"/>
      <c r="Q143" s="31"/>
    </row>
    <row r="144" spans="6:17" x14ac:dyDescent="0.2">
      <c r="F144" s="31"/>
      <c r="G144" s="37"/>
      <c r="H144" s="31"/>
      <c r="I144" s="37"/>
      <c r="J144" s="31"/>
      <c r="K144" s="37"/>
      <c r="L144" s="31"/>
      <c r="M144" s="37"/>
      <c r="N144" s="31"/>
      <c r="O144" s="37"/>
      <c r="P144" s="31"/>
      <c r="Q144" s="31"/>
    </row>
    <row r="145" spans="6:17" x14ac:dyDescent="0.2">
      <c r="F145" s="31"/>
      <c r="G145" s="37"/>
      <c r="H145" s="31"/>
      <c r="I145" s="37"/>
      <c r="J145" s="31"/>
      <c r="K145" s="37"/>
      <c r="L145" s="31"/>
      <c r="M145" s="37"/>
      <c r="N145" s="31"/>
      <c r="O145" s="37"/>
      <c r="P145" s="31"/>
      <c r="Q145" s="31"/>
    </row>
    <row r="146" spans="6:17" x14ac:dyDescent="0.2">
      <c r="F146" s="31"/>
      <c r="G146" s="37"/>
      <c r="H146" s="31"/>
      <c r="I146" s="37"/>
      <c r="J146" s="31"/>
      <c r="K146" s="37"/>
      <c r="L146" s="31"/>
      <c r="M146" s="37"/>
      <c r="N146" s="31"/>
      <c r="O146" s="37"/>
      <c r="P146" s="31"/>
      <c r="Q146" s="31"/>
    </row>
    <row r="147" spans="6:17" x14ac:dyDescent="0.2">
      <c r="F147" s="31"/>
      <c r="G147" s="37"/>
      <c r="H147" s="31"/>
      <c r="I147" s="37"/>
      <c r="J147" s="31"/>
      <c r="K147" s="37"/>
      <c r="L147" s="31"/>
      <c r="M147" s="37"/>
      <c r="N147" s="31"/>
      <c r="O147" s="37"/>
      <c r="P147" s="31"/>
      <c r="Q147" s="31"/>
    </row>
    <row r="148" spans="6:17" x14ac:dyDescent="0.2">
      <c r="F148" s="31"/>
      <c r="G148" s="37"/>
      <c r="H148" s="31"/>
      <c r="I148" s="37"/>
      <c r="J148" s="31"/>
      <c r="K148" s="37"/>
      <c r="L148" s="31"/>
      <c r="M148" s="37"/>
      <c r="N148" s="31"/>
      <c r="O148" s="37"/>
      <c r="P148" s="31"/>
      <c r="Q148" s="31"/>
    </row>
    <row r="149" spans="6:17" x14ac:dyDescent="0.2">
      <c r="F149" s="31"/>
      <c r="G149" s="37"/>
      <c r="H149" s="31"/>
      <c r="I149" s="37"/>
      <c r="J149" s="31"/>
      <c r="K149" s="37"/>
      <c r="L149" s="31"/>
      <c r="M149" s="37"/>
      <c r="N149" s="31"/>
      <c r="O149" s="37"/>
      <c r="P149" s="31"/>
      <c r="Q149" s="31"/>
    </row>
    <row r="150" spans="6:17" x14ac:dyDescent="0.2">
      <c r="F150" s="31"/>
      <c r="G150" s="37"/>
      <c r="H150" s="31"/>
      <c r="I150" s="37"/>
      <c r="J150" s="31"/>
      <c r="K150" s="37"/>
      <c r="L150" s="31"/>
      <c r="M150" s="37"/>
      <c r="N150" s="31"/>
      <c r="O150" s="37"/>
      <c r="P150" s="31"/>
      <c r="Q150" s="31"/>
    </row>
    <row r="151" spans="6:17" x14ac:dyDescent="0.2">
      <c r="F151" s="31"/>
      <c r="G151" s="37"/>
      <c r="H151" s="31"/>
      <c r="I151" s="37"/>
      <c r="J151" s="31"/>
      <c r="K151" s="37"/>
      <c r="L151" s="31"/>
      <c r="M151" s="37"/>
      <c r="N151" s="31"/>
      <c r="O151" s="37"/>
      <c r="P151" s="31"/>
      <c r="Q151" s="31"/>
    </row>
    <row r="152" spans="6:17" x14ac:dyDescent="0.2">
      <c r="F152" s="31"/>
      <c r="G152" s="37"/>
      <c r="H152" s="31"/>
      <c r="I152" s="37"/>
      <c r="J152" s="31"/>
      <c r="K152" s="37"/>
      <c r="L152" s="31"/>
      <c r="M152" s="37"/>
      <c r="N152" s="31"/>
      <c r="O152" s="37"/>
      <c r="P152" s="31"/>
      <c r="Q152" s="31"/>
    </row>
    <row r="153" spans="6:17" x14ac:dyDescent="0.2">
      <c r="F153" s="31"/>
      <c r="G153" s="37"/>
      <c r="H153" s="31"/>
      <c r="I153" s="37"/>
      <c r="J153" s="31"/>
      <c r="K153" s="37"/>
      <c r="L153" s="31"/>
      <c r="M153" s="37"/>
      <c r="N153" s="31"/>
      <c r="O153" s="37"/>
      <c r="P153" s="31"/>
      <c r="Q153" s="31"/>
    </row>
    <row r="154" spans="6:17" x14ac:dyDescent="0.2">
      <c r="F154" s="31"/>
      <c r="G154" s="37"/>
      <c r="H154" s="31"/>
      <c r="I154" s="37"/>
      <c r="J154" s="31"/>
      <c r="K154" s="37"/>
      <c r="L154" s="31"/>
      <c r="M154" s="37"/>
      <c r="N154" s="31"/>
      <c r="O154" s="37"/>
      <c r="P154" s="31"/>
      <c r="Q154" s="31"/>
    </row>
    <row r="155" spans="6:17" x14ac:dyDescent="0.2">
      <c r="F155" s="31"/>
      <c r="G155" s="37"/>
      <c r="H155" s="31"/>
      <c r="I155" s="37"/>
      <c r="J155" s="31"/>
      <c r="K155" s="37"/>
      <c r="L155" s="31"/>
      <c r="M155" s="37"/>
      <c r="N155" s="31"/>
      <c r="O155" s="37"/>
      <c r="P155" s="31"/>
      <c r="Q155" s="31"/>
    </row>
    <row r="156" spans="6:17" x14ac:dyDescent="0.2">
      <c r="F156" s="31"/>
      <c r="G156" s="37"/>
      <c r="H156" s="31"/>
      <c r="I156" s="37"/>
      <c r="J156" s="31"/>
      <c r="K156" s="37"/>
      <c r="L156" s="31"/>
      <c r="M156" s="37"/>
      <c r="N156" s="31"/>
      <c r="O156" s="37"/>
      <c r="P156" s="31"/>
      <c r="Q156" s="31"/>
    </row>
    <row r="157" spans="6:17" x14ac:dyDescent="0.2">
      <c r="F157" s="31"/>
      <c r="G157" s="37"/>
      <c r="H157" s="31"/>
      <c r="I157" s="37"/>
      <c r="J157" s="31"/>
      <c r="K157" s="37"/>
      <c r="L157" s="31"/>
      <c r="M157" s="37"/>
      <c r="N157" s="31"/>
      <c r="O157" s="37"/>
      <c r="P157" s="31"/>
      <c r="Q157" s="31"/>
    </row>
    <row r="158" spans="6:17" x14ac:dyDescent="0.2">
      <c r="F158" s="31"/>
      <c r="G158" s="37"/>
      <c r="H158" s="31"/>
      <c r="I158" s="37"/>
      <c r="J158" s="31"/>
      <c r="K158" s="37"/>
      <c r="L158" s="31"/>
      <c r="M158" s="37"/>
      <c r="N158" s="31"/>
      <c r="O158" s="37"/>
      <c r="P158" s="31"/>
      <c r="Q158" s="31"/>
    </row>
    <row r="159" spans="6:17" x14ac:dyDescent="0.2">
      <c r="F159" s="31"/>
      <c r="G159" s="37"/>
      <c r="H159" s="31"/>
      <c r="I159" s="37"/>
      <c r="J159" s="31"/>
      <c r="K159" s="37"/>
      <c r="L159" s="31"/>
      <c r="M159" s="37"/>
      <c r="N159" s="31"/>
      <c r="O159" s="37"/>
      <c r="P159" s="31"/>
      <c r="Q159" s="31"/>
    </row>
    <row r="160" spans="6:17" x14ac:dyDescent="0.2">
      <c r="F160" s="31"/>
      <c r="G160" s="37"/>
      <c r="H160" s="31"/>
      <c r="I160" s="37"/>
      <c r="J160" s="31"/>
      <c r="K160" s="37"/>
      <c r="L160" s="31"/>
      <c r="M160" s="37"/>
      <c r="N160" s="31"/>
      <c r="O160" s="37"/>
      <c r="P160" s="31"/>
      <c r="Q160" s="31"/>
    </row>
    <row r="161" spans="6:17" x14ac:dyDescent="0.2">
      <c r="F161" s="31"/>
      <c r="G161" s="37"/>
      <c r="H161" s="31"/>
      <c r="I161" s="37"/>
      <c r="J161" s="31"/>
      <c r="K161" s="37"/>
      <c r="L161" s="31"/>
      <c r="M161" s="37"/>
      <c r="N161" s="31"/>
      <c r="O161" s="37"/>
      <c r="P161" s="31"/>
      <c r="Q161" s="31"/>
    </row>
    <row r="162" spans="6:17" x14ac:dyDescent="0.2">
      <c r="F162" s="31"/>
      <c r="G162" s="37"/>
      <c r="H162" s="31"/>
      <c r="I162" s="37"/>
      <c r="J162" s="31"/>
      <c r="K162" s="37"/>
      <c r="L162" s="31"/>
      <c r="M162" s="37"/>
      <c r="N162" s="31"/>
      <c r="O162" s="37"/>
      <c r="P162" s="31"/>
      <c r="Q162" s="31"/>
    </row>
    <row r="163" spans="6:17" x14ac:dyDescent="0.2">
      <c r="F163" s="31"/>
      <c r="G163" s="37"/>
      <c r="H163" s="31"/>
      <c r="I163" s="37"/>
      <c r="J163" s="31"/>
      <c r="K163" s="37"/>
      <c r="L163" s="31"/>
      <c r="M163" s="37"/>
      <c r="N163" s="31"/>
      <c r="O163" s="37"/>
      <c r="P163" s="31"/>
      <c r="Q163" s="31"/>
    </row>
    <row r="164" spans="6:17" x14ac:dyDescent="0.2">
      <c r="F164" s="31"/>
      <c r="G164" s="37"/>
      <c r="H164" s="31"/>
      <c r="I164" s="37"/>
      <c r="J164" s="31"/>
      <c r="K164" s="37"/>
      <c r="L164" s="31"/>
      <c r="M164" s="37"/>
      <c r="N164" s="31"/>
      <c r="O164" s="37"/>
      <c r="P164" s="31"/>
      <c r="Q164" s="31"/>
    </row>
    <row r="165" spans="6:17" x14ac:dyDescent="0.2">
      <c r="F165" s="31"/>
      <c r="G165" s="37"/>
      <c r="H165" s="31"/>
      <c r="I165" s="37"/>
      <c r="J165" s="31"/>
      <c r="K165" s="37"/>
      <c r="L165" s="31"/>
      <c r="M165" s="37"/>
      <c r="N165" s="31"/>
      <c r="O165" s="37"/>
      <c r="P165" s="31"/>
      <c r="Q165" s="31"/>
    </row>
    <row r="166" spans="6:17" x14ac:dyDescent="0.2">
      <c r="F166" s="31"/>
      <c r="G166" s="37"/>
      <c r="H166" s="31"/>
      <c r="I166" s="37"/>
      <c r="J166" s="31"/>
      <c r="K166" s="37"/>
      <c r="L166" s="31"/>
      <c r="M166" s="37"/>
      <c r="N166" s="31"/>
      <c r="O166" s="37"/>
      <c r="P166" s="31"/>
      <c r="Q166" s="31"/>
    </row>
    <row r="167" spans="6:17" x14ac:dyDescent="0.2">
      <c r="F167" s="31"/>
      <c r="G167" s="37"/>
      <c r="H167" s="31"/>
      <c r="I167" s="37"/>
      <c r="J167" s="31"/>
      <c r="K167" s="37"/>
      <c r="L167" s="31"/>
      <c r="M167" s="37"/>
      <c r="N167" s="31"/>
      <c r="O167" s="37"/>
      <c r="P167" s="31"/>
      <c r="Q167" s="31"/>
    </row>
    <row r="168" spans="6:17" x14ac:dyDescent="0.2">
      <c r="F168" s="31"/>
      <c r="G168" s="37"/>
      <c r="H168" s="31"/>
      <c r="I168" s="37"/>
      <c r="J168" s="31"/>
      <c r="K168" s="37"/>
      <c r="L168" s="31"/>
      <c r="M168" s="37"/>
      <c r="N168" s="31"/>
      <c r="O168" s="37"/>
      <c r="P168" s="31"/>
      <c r="Q168" s="31"/>
    </row>
    <row r="169" spans="6:17" x14ac:dyDescent="0.2">
      <c r="F169" s="31"/>
      <c r="G169" s="37"/>
      <c r="H169" s="31"/>
      <c r="I169" s="37"/>
      <c r="J169" s="31"/>
      <c r="K169" s="37"/>
      <c r="L169" s="31"/>
      <c r="M169" s="37"/>
      <c r="N169" s="31"/>
      <c r="O169" s="37"/>
      <c r="P169" s="31"/>
      <c r="Q169" s="31"/>
    </row>
    <row r="170" spans="6:17" x14ac:dyDescent="0.2">
      <c r="F170" s="31"/>
      <c r="G170" s="37"/>
      <c r="H170" s="31"/>
      <c r="I170" s="37"/>
      <c r="J170" s="31"/>
      <c r="K170" s="37"/>
      <c r="L170" s="31"/>
      <c r="M170" s="37"/>
      <c r="N170" s="31"/>
      <c r="O170" s="37"/>
      <c r="P170" s="31"/>
      <c r="Q170" s="31"/>
    </row>
    <row r="171" spans="6:17" x14ac:dyDescent="0.2">
      <c r="F171" s="31"/>
      <c r="G171" s="37"/>
      <c r="H171" s="31"/>
      <c r="I171" s="37"/>
      <c r="J171" s="31"/>
      <c r="K171" s="37"/>
      <c r="L171" s="31"/>
      <c r="M171" s="37"/>
      <c r="N171" s="31"/>
      <c r="O171" s="37"/>
      <c r="P171" s="31"/>
      <c r="Q171" s="31"/>
    </row>
    <row r="172" spans="6:17" x14ac:dyDescent="0.2">
      <c r="F172" s="31"/>
      <c r="G172" s="37"/>
      <c r="H172" s="31"/>
      <c r="I172" s="37"/>
      <c r="J172" s="31"/>
      <c r="K172" s="37"/>
      <c r="L172" s="31"/>
      <c r="M172" s="37"/>
      <c r="N172" s="31"/>
      <c r="O172" s="37"/>
      <c r="P172" s="31"/>
      <c r="Q172" s="31"/>
    </row>
    <row r="173" spans="6:17" x14ac:dyDescent="0.2">
      <c r="F173" s="31"/>
      <c r="G173" s="37"/>
      <c r="H173" s="31"/>
      <c r="I173" s="37"/>
      <c r="J173" s="31"/>
      <c r="K173" s="37"/>
      <c r="L173" s="31"/>
      <c r="M173" s="37"/>
      <c r="N173" s="31"/>
      <c r="O173" s="37"/>
      <c r="P173" s="31"/>
      <c r="Q173" s="31"/>
    </row>
    <row r="174" spans="6:17" x14ac:dyDescent="0.2">
      <c r="F174" s="31"/>
      <c r="G174" s="37"/>
      <c r="H174" s="31"/>
      <c r="I174" s="37"/>
      <c r="J174" s="31"/>
      <c r="K174" s="37"/>
      <c r="L174" s="31"/>
      <c r="M174" s="37"/>
      <c r="N174" s="31"/>
      <c r="O174" s="37"/>
      <c r="P174" s="31"/>
      <c r="Q174" s="31"/>
    </row>
    <row r="175" spans="6:17" x14ac:dyDescent="0.2">
      <c r="F175" s="31"/>
      <c r="G175" s="37"/>
      <c r="H175" s="31"/>
      <c r="I175" s="37"/>
      <c r="J175" s="31"/>
      <c r="K175" s="37"/>
      <c r="L175" s="31"/>
      <c r="M175" s="37"/>
      <c r="N175" s="31"/>
      <c r="O175" s="37"/>
      <c r="P175" s="31"/>
      <c r="Q175" s="31"/>
    </row>
    <row r="176" spans="6:17" x14ac:dyDescent="0.2">
      <c r="F176" s="31"/>
      <c r="G176" s="37"/>
      <c r="H176" s="31"/>
      <c r="I176" s="37"/>
      <c r="J176" s="31"/>
      <c r="K176" s="37"/>
      <c r="L176" s="31"/>
      <c r="M176" s="37"/>
      <c r="N176" s="31"/>
      <c r="O176" s="37"/>
      <c r="P176" s="31"/>
      <c r="Q176" s="31"/>
    </row>
    <row r="177" spans="6:17" x14ac:dyDescent="0.2">
      <c r="F177" s="31"/>
      <c r="G177" s="37"/>
      <c r="H177" s="31"/>
      <c r="I177" s="37"/>
      <c r="J177" s="31"/>
      <c r="K177" s="37"/>
      <c r="L177" s="31"/>
      <c r="M177" s="37"/>
      <c r="N177" s="31"/>
      <c r="O177" s="37"/>
      <c r="P177" s="31"/>
      <c r="Q177" s="31"/>
    </row>
    <row r="178" spans="6:17" x14ac:dyDescent="0.2">
      <c r="F178" s="31"/>
      <c r="G178" s="37"/>
      <c r="H178" s="31"/>
      <c r="I178" s="37"/>
      <c r="J178" s="31"/>
      <c r="K178" s="37"/>
      <c r="L178" s="31"/>
      <c r="M178" s="37"/>
      <c r="N178" s="31"/>
      <c r="O178" s="37"/>
      <c r="P178" s="31"/>
      <c r="Q178" s="31"/>
    </row>
    <row r="179" spans="6:17" x14ac:dyDescent="0.2">
      <c r="F179" s="31"/>
      <c r="G179" s="37"/>
      <c r="H179" s="31"/>
      <c r="I179" s="37"/>
      <c r="J179" s="31"/>
      <c r="K179" s="37"/>
      <c r="L179" s="31"/>
      <c r="M179" s="37"/>
      <c r="N179" s="31"/>
      <c r="O179" s="37"/>
      <c r="P179" s="31"/>
      <c r="Q179" s="31"/>
    </row>
    <row r="180" spans="6:17" x14ac:dyDescent="0.2">
      <c r="F180" s="31"/>
      <c r="G180" s="37"/>
      <c r="H180" s="31"/>
      <c r="I180" s="37"/>
      <c r="J180" s="31"/>
      <c r="K180" s="37"/>
      <c r="L180" s="31"/>
      <c r="M180" s="37"/>
      <c r="N180" s="31"/>
      <c r="O180" s="37"/>
      <c r="P180" s="31"/>
      <c r="Q180" s="31"/>
    </row>
    <row r="181" spans="6:17" x14ac:dyDescent="0.2">
      <c r="F181" s="31"/>
      <c r="G181" s="37"/>
      <c r="H181" s="31"/>
      <c r="I181" s="37"/>
      <c r="J181" s="31"/>
      <c r="K181" s="37"/>
      <c r="L181" s="31"/>
      <c r="M181" s="37"/>
      <c r="N181" s="31"/>
      <c r="O181" s="37"/>
      <c r="P181" s="31"/>
      <c r="Q181" s="31"/>
    </row>
    <row r="182" spans="6:17" x14ac:dyDescent="0.2">
      <c r="F182" s="31"/>
      <c r="G182" s="37"/>
      <c r="H182" s="31"/>
      <c r="I182" s="37"/>
      <c r="J182" s="31"/>
      <c r="K182" s="37"/>
      <c r="L182" s="31"/>
      <c r="M182" s="37"/>
      <c r="N182" s="31"/>
      <c r="O182" s="37"/>
      <c r="P182" s="31"/>
      <c r="Q182" s="31"/>
    </row>
    <row r="183" spans="6:17" x14ac:dyDescent="0.2">
      <c r="F183" s="31"/>
      <c r="G183" s="37"/>
      <c r="H183" s="31"/>
      <c r="I183" s="37"/>
      <c r="J183" s="31"/>
      <c r="K183" s="37"/>
      <c r="L183" s="31"/>
      <c r="M183" s="37"/>
      <c r="N183" s="31"/>
      <c r="O183" s="37"/>
      <c r="P183" s="31"/>
      <c r="Q183" s="31"/>
    </row>
    <row r="184" spans="6:17" x14ac:dyDescent="0.2">
      <c r="F184" s="31"/>
      <c r="G184" s="37"/>
      <c r="H184" s="31"/>
      <c r="I184" s="37"/>
      <c r="J184" s="31"/>
      <c r="K184" s="37"/>
      <c r="L184" s="31"/>
      <c r="M184" s="37"/>
      <c r="N184" s="31"/>
      <c r="O184" s="37"/>
      <c r="P184" s="31"/>
      <c r="Q184" s="31"/>
    </row>
    <row r="185" spans="6:17" x14ac:dyDescent="0.2">
      <c r="F185" s="31"/>
      <c r="G185" s="37"/>
      <c r="H185" s="31"/>
      <c r="I185" s="37"/>
      <c r="J185" s="31"/>
      <c r="K185" s="37"/>
      <c r="L185" s="31"/>
      <c r="M185" s="37"/>
      <c r="N185" s="31"/>
      <c r="O185" s="37"/>
      <c r="P185" s="31"/>
      <c r="Q185" s="31"/>
    </row>
    <row r="186" spans="6:17" x14ac:dyDescent="0.2">
      <c r="F186" s="31"/>
      <c r="G186" s="37"/>
      <c r="H186" s="31"/>
      <c r="I186" s="37"/>
      <c r="J186" s="31"/>
      <c r="K186" s="37"/>
      <c r="L186" s="31"/>
      <c r="M186" s="37"/>
      <c r="N186" s="31"/>
      <c r="O186" s="37"/>
      <c r="P186" s="31"/>
      <c r="Q186" s="31"/>
    </row>
    <row r="187" spans="6:17" x14ac:dyDescent="0.2">
      <c r="F187" s="31"/>
      <c r="G187" s="37"/>
      <c r="H187" s="31"/>
      <c r="I187" s="37"/>
      <c r="J187" s="31"/>
      <c r="K187" s="37"/>
      <c r="L187" s="31"/>
      <c r="M187" s="37"/>
      <c r="N187" s="31"/>
      <c r="O187" s="37"/>
      <c r="P187" s="31"/>
      <c r="Q187" s="31"/>
    </row>
    <row r="188" spans="6:17" x14ac:dyDescent="0.2">
      <c r="F188" s="31"/>
      <c r="G188" s="37"/>
      <c r="H188" s="31"/>
      <c r="I188" s="37"/>
      <c r="J188" s="31"/>
      <c r="K188" s="37"/>
      <c r="L188" s="31"/>
      <c r="M188" s="37"/>
      <c r="N188" s="31"/>
      <c r="O188" s="37"/>
      <c r="P188" s="31"/>
      <c r="Q188" s="31"/>
    </row>
    <row r="189" spans="6:17" x14ac:dyDescent="0.2">
      <c r="F189" s="31"/>
      <c r="G189" s="37"/>
      <c r="H189" s="31"/>
      <c r="I189" s="37"/>
      <c r="J189" s="31"/>
      <c r="K189" s="37"/>
      <c r="L189" s="31"/>
      <c r="M189" s="37"/>
      <c r="N189" s="31"/>
      <c r="O189" s="37"/>
      <c r="P189" s="31"/>
      <c r="Q189" s="31"/>
    </row>
    <row r="190" spans="6:17" x14ac:dyDescent="0.2">
      <c r="F190" s="31"/>
      <c r="G190" s="37"/>
      <c r="H190" s="31"/>
      <c r="I190" s="37"/>
      <c r="J190" s="31"/>
      <c r="K190" s="37"/>
      <c r="L190" s="31"/>
      <c r="M190" s="37"/>
      <c r="N190" s="31"/>
      <c r="O190" s="37"/>
      <c r="P190" s="31"/>
      <c r="Q190" s="31"/>
    </row>
    <row r="191" spans="6:17" x14ac:dyDescent="0.2">
      <c r="F191" s="31"/>
      <c r="G191" s="37"/>
      <c r="H191" s="31"/>
      <c r="I191" s="37"/>
      <c r="J191" s="31"/>
      <c r="K191" s="37"/>
      <c r="L191" s="31"/>
      <c r="M191" s="37"/>
      <c r="N191" s="31"/>
      <c r="O191" s="37"/>
      <c r="P191" s="31"/>
      <c r="Q191" s="31"/>
    </row>
    <row r="192" spans="6:17" x14ac:dyDescent="0.2">
      <c r="F192" s="31"/>
      <c r="G192" s="37"/>
      <c r="H192" s="31"/>
      <c r="I192" s="37"/>
      <c r="J192" s="31"/>
      <c r="K192" s="37"/>
      <c r="L192" s="31"/>
      <c r="M192" s="37"/>
      <c r="N192" s="31"/>
      <c r="O192" s="37"/>
      <c r="P192" s="31"/>
      <c r="Q192" s="31"/>
    </row>
    <row r="193" spans="6:17" x14ac:dyDescent="0.2">
      <c r="F193" s="31"/>
      <c r="G193" s="37"/>
      <c r="H193" s="31"/>
      <c r="I193" s="37"/>
      <c r="J193" s="31"/>
      <c r="K193" s="37"/>
      <c r="L193" s="31"/>
      <c r="M193" s="37"/>
      <c r="N193" s="31"/>
      <c r="O193" s="37"/>
      <c r="P193" s="31"/>
      <c r="Q193" s="31"/>
    </row>
    <row r="194" spans="6:17" x14ac:dyDescent="0.2">
      <c r="F194" s="31"/>
      <c r="G194" s="37"/>
      <c r="H194" s="31"/>
      <c r="I194" s="37"/>
      <c r="J194" s="31"/>
      <c r="K194" s="37"/>
      <c r="L194" s="31"/>
      <c r="M194" s="37"/>
      <c r="N194" s="31"/>
      <c r="O194" s="37"/>
      <c r="P194" s="31"/>
      <c r="Q194" s="31"/>
    </row>
    <row r="195" spans="6:17" x14ac:dyDescent="0.2">
      <c r="F195" s="31"/>
      <c r="G195" s="37"/>
      <c r="H195" s="31"/>
      <c r="I195" s="37"/>
      <c r="J195" s="31"/>
      <c r="K195" s="37"/>
      <c r="L195" s="31"/>
      <c r="M195" s="37"/>
      <c r="N195" s="31"/>
      <c r="O195" s="37"/>
      <c r="P195" s="31"/>
      <c r="Q195" s="31"/>
    </row>
    <row r="196" spans="6:17" x14ac:dyDescent="0.2">
      <c r="F196" s="31"/>
      <c r="G196" s="37"/>
      <c r="H196" s="31"/>
      <c r="I196" s="37"/>
      <c r="J196" s="31"/>
      <c r="K196" s="37"/>
      <c r="L196" s="31"/>
      <c r="M196" s="37"/>
      <c r="N196" s="31"/>
      <c r="O196" s="37"/>
      <c r="P196" s="31"/>
      <c r="Q196" s="31"/>
    </row>
    <row r="197" spans="6:17" x14ac:dyDescent="0.2">
      <c r="F197" s="31"/>
      <c r="G197" s="37"/>
      <c r="H197" s="31"/>
      <c r="I197" s="37"/>
      <c r="J197" s="31"/>
      <c r="K197" s="37"/>
      <c r="L197" s="31"/>
      <c r="M197" s="37"/>
      <c r="N197" s="31"/>
      <c r="O197" s="37"/>
      <c r="P197" s="31"/>
      <c r="Q197" s="31"/>
    </row>
    <row r="198" spans="6:17" x14ac:dyDescent="0.2">
      <c r="F198" s="31"/>
      <c r="G198" s="37"/>
      <c r="H198" s="31"/>
      <c r="I198" s="37"/>
      <c r="J198" s="31"/>
      <c r="K198" s="37"/>
      <c r="L198" s="31"/>
      <c r="M198" s="37"/>
      <c r="N198" s="31"/>
      <c r="O198" s="37"/>
      <c r="P198" s="31"/>
      <c r="Q198" s="31"/>
    </row>
    <row r="199" spans="6:17" x14ac:dyDescent="0.2">
      <c r="F199" s="31"/>
      <c r="G199" s="37"/>
      <c r="H199" s="31"/>
      <c r="I199" s="37"/>
      <c r="J199" s="31"/>
      <c r="K199" s="37"/>
      <c r="L199" s="31"/>
      <c r="M199" s="37"/>
      <c r="N199" s="31"/>
      <c r="O199" s="37"/>
      <c r="P199" s="31"/>
    </row>
    <row r="200" spans="6:17" x14ac:dyDescent="0.2">
      <c r="F200" s="31"/>
      <c r="G200" s="37"/>
      <c r="H200" s="31"/>
      <c r="I200" s="37"/>
      <c r="J200" s="31"/>
      <c r="K200" s="37"/>
      <c r="L200" s="31"/>
      <c r="M200" s="37"/>
      <c r="N200" s="31"/>
      <c r="O200" s="37"/>
      <c r="P200" s="31"/>
    </row>
    <row r="201" spans="6:17" x14ac:dyDescent="0.2">
      <c r="F201" s="31"/>
      <c r="G201" s="37"/>
      <c r="H201" s="31"/>
      <c r="I201" s="37"/>
      <c r="J201" s="31"/>
      <c r="K201" s="37"/>
      <c r="L201" s="31"/>
      <c r="M201" s="37"/>
      <c r="N201" s="31"/>
      <c r="O201" s="37"/>
      <c r="P201" s="31"/>
    </row>
    <row r="202" spans="6:17" x14ac:dyDescent="0.2">
      <c r="F202" s="31"/>
      <c r="G202" s="37"/>
      <c r="H202" s="31"/>
      <c r="I202" s="37"/>
      <c r="J202" s="31"/>
      <c r="K202" s="37"/>
      <c r="L202" s="31"/>
      <c r="M202" s="37"/>
      <c r="N202" s="31"/>
      <c r="O202" s="37"/>
      <c r="P202" s="31"/>
    </row>
    <row r="203" spans="6:17" x14ac:dyDescent="0.2">
      <c r="F203" s="31"/>
      <c r="G203" s="37"/>
      <c r="H203" s="31"/>
      <c r="I203" s="37"/>
      <c r="J203" s="31"/>
      <c r="K203" s="37"/>
      <c r="L203" s="31"/>
      <c r="M203" s="37"/>
      <c r="N203" s="31"/>
      <c r="O203" s="37"/>
      <c r="P203" s="31"/>
    </row>
    <row r="204" spans="6:17" x14ac:dyDescent="0.2">
      <c r="F204" s="31"/>
      <c r="G204" s="37"/>
      <c r="H204" s="31"/>
      <c r="I204" s="37"/>
      <c r="J204" s="31"/>
      <c r="K204" s="37"/>
      <c r="L204" s="31"/>
      <c r="M204" s="37"/>
      <c r="N204" s="31"/>
      <c r="O204" s="37"/>
      <c r="P204" s="31"/>
    </row>
    <row r="205" spans="6:17" x14ac:dyDescent="0.2">
      <c r="F205" s="31"/>
      <c r="G205" s="37"/>
      <c r="H205" s="31"/>
      <c r="I205" s="37"/>
      <c r="J205" s="31"/>
      <c r="K205" s="37"/>
      <c r="L205" s="31"/>
      <c r="M205" s="37"/>
      <c r="N205" s="31"/>
      <c r="O205" s="37"/>
      <c r="P205" s="31"/>
    </row>
    <row r="206" spans="6:17" x14ac:dyDescent="0.2">
      <c r="F206" s="31"/>
      <c r="G206" s="37"/>
      <c r="H206" s="31"/>
      <c r="I206" s="37"/>
      <c r="J206" s="31"/>
      <c r="K206" s="37"/>
      <c r="L206" s="31"/>
      <c r="M206" s="37"/>
      <c r="N206" s="31"/>
      <c r="O206" s="37"/>
      <c r="P206" s="31"/>
    </row>
    <row r="207" spans="6:17" x14ac:dyDescent="0.2">
      <c r="F207" s="31"/>
      <c r="G207" s="37"/>
      <c r="H207" s="31"/>
      <c r="I207" s="37"/>
      <c r="J207" s="31"/>
      <c r="K207" s="37"/>
      <c r="L207" s="31"/>
      <c r="M207" s="37"/>
      <c r="N207" s="31"/>
      <c r="O207" s="37"/>
      <c r="P207" s="31"/>
    </row>
    <row r="208" spans="6:17" x14ac:dyDescent="0.2">
      <c r="F208" s="31"/>
      <c r="G208" s="37"/>
      <c r="H208" s="31"/>
      <c r="I208" s="37"/>
      <c r="J208" s="31"/>
      <c r="K208" s="37"/>
      <c r="L208" s="31"/>
      <c r="M208" s="37"/>
      <c r="N208" s="31"/>
      <c r="O208" s="37"/>
      <c r="P208" s="31"/>
    </row>
    <row r="209" spans="6:16" x14ac:dyDescent="0.2">
      <c r="F209" s="31"/>
      <c r="G209" s="37"/>
      <c r="H209" s="31"/>
      <c r="I209" s="37"/>
      <c r="J209" s="31"/>
      <c r="K209" s="37"/>
      <c r="L209" s="31"/>
      <c r="M209" s="37"/>
      <c r="N209" s="31"/>
      <c r="O209" s="37"/>
      <c r="P209" s="31"/>
    </row>
    <row r="210" spans="6:16" x14ac:dyDescent="0.2">
      <c r="F210" s="31"/>
      <c r="G210" s="37"/>
      <c r="H210" s="31"/>
      <c r="I210" s="37"/>
      <c r="J210" s="31"/>
      <c r="K210" s="37"/>
      <c r="L210" s="31"/>
      <c r="M210" s="37"/>
      <c r="N210" s="31"/>
      <c r="O210" s="37"/>
      <c r="P210" s="31"/>
    </row>
  </sheetData>
  <mergeCells count="2">
    <mergeCell ref="F6:P6"/>
    <mergeCell ref="F28:P28"/>
  </mergeCells>
  <printOptions gridLines="1"/>
  <pageMargins left="0.25" right="0.25" top="0.75" bottom="0.75" header="0.3" footer="0.3"/>
  <pageSetup scale="66" fitToHeight="0" orientation="portrait" r:id="rId1"/>
  <headerFooter alignWithMargins="0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0"/>
  <sheetViews>
    <sheetView topLeftCell="A52" zoomScaleNormal="100" zoomScaleSheetLayoutView="90" workbookViewId="0">
      <selection activeCell="P93" sqref="P93"/>
    </sheetView>
  </sheetViews>
  <sheetFormatPr defaultColWidth="9.140625" defaultRowHeight="12.75" x14ac:dyDescent="0.2"/>
  <cols>
    <col min="1" max="1" width="2.28515625" style="21" customWidth="1"/>
    <col min="2" max="2" width="24.7109375" style="21" customWidth="1"/>
    <col min="3" max="3" width="2" style="21" bestFit="1" customWidth="1"/>
    <col min="4" max="4" width="12.42578125" style="21" bestFit="1" customWidth="1"/>
    <col min="5" max="5" width="2" style="21" customWidth="1"/>
    <col min="6" max="6" width="12.85546875" style="21" customWidth="1"/>
    <col min="7" max="7" width="1" style="22" customWidth="1"/>
    <col min="8" max="8" width="13.42578125" style="21" bestFit="1" customWidth="1"/>
    <col min="9" max="9" width="1" style="22" customWidth="1"/>
    <col min="10" max="10" width="12.85546875" style="21" customWidth="1"/>
    <col min="11" max="11" width="1" style="22" customWidth="1"/>
    <col min="12" max="12" width="12.85546875" style="21" customWidth="1"/>
    <col min="13" max="13" width="1" style="22" customWidth="1"/>
    <col min="14" max="14" width="12.85546875" style="21" customWidth="1"/>
    <col min="15" max="15" width="0.85546875" style="22" customWidth="1"/>
    <col min="16" max="16" width="12.85546875" style="21" customWidth="1"/>
    <col min="17" max="16384" width="9.140625" style="21"/>
  </cols>
  <sheetData>
    <row r="1" spans="1:17" ht="15.75" x14ac:dyDescent="0.25">
      <c r="A1" s="20" t="s">
        <v>33</v>
      </c>
      <c r="P1" s="132" t="s">
        <v>7</v>
      </c>
    </row>
    <row r="2" spans="1:17" ht="15.75" x14ac:dyDescent="0.25">
      <c r="A2" s="20" t="s">
        <v>170</v>
      </c>
    </row>
    <row r="3" spans="1:17" ht="15" x14ac:dyDescent="0.2">
      <c r="A3" s="23" t="s">
        <v>35</v>
      </c>
      <c r="B3" s="24"/>
    </row>
    <row r="4" spans="1:17" ht="15.75" x14ac:dyDescent="0.25">
      <c r="A4" s="20"/>
    </row>
    <row r="5" spans="1:17" ht="15.75" x14ac:dyDescent="0.25">
      <c r="A5" s="20"/>
      <c r="B5" s="25" t="s">
        <v>36</v>
      </c>
      <c r="C5" s="131" t="s">
        <v>164</v>
      </c>
    </row>
    <row r="6" spans="1:17" ht="15" x14ac:dyDescent="0.2">
      <c r="A6" s="26"/>
      <c r="D6" s="27" t="s">
        <v>37</v>
      </c>
      <c r="E6" s="2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7" x14ac:dyDescent="0.2">
      <c r="D7" s="102" t="s">
        <v>38</v>
      </c>
      <c r="E7" s="28"/>
      <c r="F7" s="102" t="s">
        <v>2</v>
      </c>
      <c r="G7" s="28"/>
      <c r="H7" s="102" t="s">
        <v>6</v>
      </c>
      <c r="I7" s="28"/>
      <c r="J7" s="102" t="s">
        <v>3</v>
      </c>
      <c r="K7" s="28"/>
      <c r="L7" s="102" t="s">
        <v>4</v>
      </c>
      <c r="M7" s="28"/>
      <c r="N7" s="102" t="s">
        <v>5</v>
      </c>
      <c r="O7" s="28"/>
      <c r="P7" s="102" t="s">
        <v>39</v>
      </c>
    </row>
    <row r="8" spans="1:17" x14ac:dyDescent="0.2">
      <c r="A8" s="30" t="s">
        <v>40</v>
      </c>
      <c r="D8" s="31"/>
      <c r="E8" s="32"/>
      <c r="F8" s="27"/>
      <c r="G8" s="28"/>
    </row>
    <row r="9" spans="1:17" x14ac:dyDescent="0.2">
      <c r="B9" s="21" t="s">
        <v>41</v>
      </c>
      <c r="D9" s="31"/>
      <c r="E9" s="22"/>
      <c r="F9" s="33"/>
      <c r="G9" s="34"/>
      <c r="H9" s="33"/>
      <c r="I9" s="34"/>
      <c r="J9" s="33"/>
      <c r="K9" s="34"/>
      <c r="L9" s="33"/>
      <c r="M9" s="34"/>
      <c r="N9" s="33"/>
      <c r="O9" s="34"/>
      <c r="P9" s="31"/>
      <c r="Q9" s="31"/>
    </row>
    <row r="10" spans="1:17" x14ac:dyDescent="0.2">
      <c r="B10" s="21" t="s">
        <v>42</v>
      </c>
      <c r="D10" s="31"/>
      <c r="E10" s="22"/>
      <c r="F10" s="33"/>
      <c r="G10" s="34"/>
      <c r="H10" s="33"/>
      <c r="I10" s="34"/>
      <c r="J10" s="33"/>
      <c r="K10" s="34"/>
      <c r="L10" s="33"/>
      <c r="M10" s="34"/>
      <c r="N10" s="33"/>
      <c r="O10" s="34"/>
      <c r="P10" s="31"/>
      <c r="Q10" s="31"/>
    </row>
    <row r="11" spans="1:17" x14ac:dyDescent="0.2">
      <c r="B11" s="21" t="s">
        <v>43</v>
      </c>
      <c r="D11" s="31"/>
      <c r="F11" s="33"/>
      <c r="G11" s="34"/>
      <c r="H11" s="33"/>
      <c r="I11" s="34"/>
      <c r="J11" s="33"/>
      <c r="K11" s="34"/>
      <c r="L11" s="33"/>
      <c r="M11" s="34"/>
      <c r="N11" s="33"/>
      <c r="O11" s="34"/>
      <c r="P11" s="31"/>
      <c r="Q11" s="31"/>
    </row>
    <row r="12" spans="1:17" x14ac:dyDescent="0.2">
      <c r="B12" s="21" t="s">
        <v>44</v>
      </c>
      <c r="D12" s="31"/>
      <c r="F12" s="33"/>
      <c r="G12" s="34"/>
      <c r="H12" s="33"/>
      <c r="I12" s="34"/>
      <c r="J12" s="33"/>
      <c r="K12" s="34"/>
      <c r="L12" s="33"/>
      <c r="M12" s="34"/>
      <c r="N12" s="33"/>
      <c r="O12" s="34"/>
      <c r="P12" s="31"/>
      <c r="Q12" s="31"/>
    </row>
    <row r="13" spans="1:17" x14ac:dyDescent="0.2">
      <c r="B13" s="21" t="s">
        <v>45</v>
      </c>
      <c r="D13" s="31"/>
      <c r="F13" s="33"/>
      <c r="G13" s="34"/>
      <c r="H13" s="33"/>
      <c r="I13" s="34"/>
      <c r="J13" s="33"/>
      <c r="K13" s="34"/>
      <c r="L13" s="33"/>
      <c r="M13" s="34"/>
      <c r="N13" s="33"/>
      <c r="O13" s="34"/>
      <c r="P13" s="31"/>
      <c r="Q13" s="31"/>
    </row>
    <row r="14" spans="1:17" x14ac:dyDescent="0.2">
      <c r="B14" s="21" t="s">
        <v>46</v>
      </c>
      <c r="D14" s="31"/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1"/>
      <c r="Q14" s="31"/>
    </row>
    <row r="15" spans="1:17" x14ac:dyDescent="0.2">
      <c r="B15" s="21" t="s">
        <v>47</v>
      </c>
      <c r="D15" s="31"/>
      <c r="F15" s="33"/>
      <c r="G15" s="34"/>
      <c r="H15" s="33"/>
      <c r="I15" s="34"/>
      <c r="J15" s="33"/>
      <c r="K15" s="34"/>
      <c r="L15" s="33"/>
      <c r="M15" s="34"/>
      <c r="N15" s="33"/>
      <c r="O15" s="34"/>
      <c r="P15" s="31"/>
      <c r="Q15" s="31"/>
    </row>
    <row r="16" spans="1:17" x14ac:dyDescent="0.2">
      <c r="B16" s="21" t="s">
        <v>48</v>
      </c>
      <c r="D16" s="31"/>
      <c r="F16" s="33"/>
      <c r="G16" s="34"/>
      <c r="H16" s="33"/>
      <c r="I16" s="34"/>
      <c r="J16" s="33"/>
      <c r="K16" s="34"/>
      <c r="L16" s="33"/>
      <c r="M16" s="34"/>
      <c r="N16" s="33"/>
      <c r="O16" s="34"/>
      <c r="P16" s="31"/>
      <c r="Q16" s="31"/>
    </row>
    <row r="17" spans="1:19" x14ac:dyDescent="0.2">
      <c r="B17" s="21" t="s">
        <v>49</v>
      </c>
      <c r="D17" s="31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1"/>
      <c r="Q17" s="31"/>
      <c r="R17" s="31"/>
    </row>
    <row r="18" spans="1:19" x14ac:dyDescent="0.2">
      <c r="B18" s="21" t="s">
        <v>50</v>
      </c>
      <c r="D18" s="31"/>
      <c r="F18" s="33"/>
      <c r="G18" s="34"/>
      <c r="H18" s="33"/>
      <c r="I18" s="34"/>
      <c r="J18" s="33"/>
      <c r="K18" s="34"/>
      <c r="L18" s="33"/>
      <c r="M18" s="34"/>
      <c r="N18" s="33"/>
      <c r="O18" s="34"/>
      <c r="P18" s="31"/>
      <c r="Q18" s="31"/>
      <c r="R18" s="31"/>
      <c r="S18" s="31"/>
    </row>
    <row r="19" spans="1:19" ht="15.75" customHeight="1" x14ac:dyDescent="0.2">
      <c r="B19" s="30" t="s">
        <v>51</v>
      </c>
      <c r="D19" s="31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6"/>
      <c r="Q19" s="31"/>
    </row>
    <row r="20" spans="1:19" ht="15.75" customHeight="1" x14ac:dyDescent="0.2">
      <c r="B20" s="30"/>
      <c r="D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7"/>
      <c r="Q20" s="31"/>
    </row>
    <row r="21" spans="1:19" ht="15.75" customHeight="1" x14ac:dyDescent="0.2">
      <c r="B21" s="27" t="s">
        <v>52</v>
      </c>
      <c r="C21" s="27"/>
      <c r="D21" s="27" t="s">
        <v>53</v>
      </c>
      <c r="E21" s="27"/>
      <c r="F21" s="102" t="s">
        <v>2</v>
      </c>
      <c r="G21" s="28"/>
      <c r="H21" s="102" t="s">
        <v>6</v>
      </c>
      <c r="I21" s="28"/>
      <c r="J21" s="102" t="s">
        <v>3</v>
      </c>
      <c r="K21" s="28"/>
      <c r="L21" s="102" t="s">
        <v>4</v>
      </c>
      <c r="M21" s="28"/>
      <c r="N21" s="102" t="s">
        <v>5</v>
      </c>
      <c r="O21" s="28"/>
      <c r="P21" s="102" t="s">
        <v>39</v>
      </c>
      <c r="Q21" s="31"/>
    </row>
    <row r="22" spans="1:19" ht="15.75" customHeight="1" x14ac:dyDescent="0.2">
      <c r="B22" s="21" t="s">
        <v>54</v>
      </c>
      <c r="F22" s="31"/>
      <c r="G22" s="37"/>
      <c r="H22" s="31"/>
      <c r="I22" s="37"/>
      <c r="J22" s="31"/>
      <c r="K22" s="37"/>
      <c r="L22" s="31"/>
      <c r="M22" s="37"/>
      <c r="N22" s="31"/>
      <c r="O22" s="37"/>
      <c r="P22" s="31"/>
      <c r="Q22" s="31"/>
    </row>
    <row r="23" spans="1:19" ht="15.75" customHeight="1" x14ac:dyDescent="0.2">
      <c r="B23" s="21" t="s">
        <v>55</v>
      </c>
      <c r="H23" s="31"/>
      <c r="I23" s="37"/>
      <c r="J23" s="31"/>
      <c r="K23" s="37"/>
      <c r="L23" s="31"/>
      <c r="M23" s="37"/>
      <c r="N23" s="31"/>
      <c r="O23" s="37"/>
      <c r="P23" s="31"/>
      <c r="Q23" s="31"/>
    </row>
    <row r="24" spans="1:19" ht="15.75" customHeight="1" x14ac:dyDescent="0.2">
      <c r="B24" s="21" t="s">
        <v>56</v>
      </c>
      <c r="H24" s="31"/>
      <c r="I24" s="37"/>
      <c r="J24" s="31"/>
      <c r="K24" s="37"/>
      <c r="L24" s="31"/>
      <c r="M24" s="37"/>
      <c r="N24" s="31"/>
      <c r="O24" s="37"/>
      <c r="P24" s="31"/>
      <c r="Q24" s="31"/>
    </row>
    <row r="25" spans="1:19" ht="15.75" customHeight="1" x14ac:dyDescent="0.2">
      <c r="B25" s="21" t="s">
        <v>57</v>
      </c>
      <c r="D25" s="38"/>
      <c r="L25" s="31"/>
      <c r="M25" s="37"/>
      <c r="N25" s="31"/>
      <c r="O25" s="37"/>
      <c r="P25" s="31"/>
      <c r="Q25" s="31"/>
    </row>
    <row r="26" spans="1:19" ht="15.75" customHeight="1" x14ac:dyDescent="0.2">
      <c r="F26" s="36"/>
      <c r="G26" s="37"/>
      <c r="H26" s="36"/>
      <c r="I26" s="37"/>
      <c r="J26" s="36"/>
      <c r="K26" s="37"/>
      <c r="L26" s="36"/>
      <c r="M26" s="37"/>
      <c r="N26" s="36"/>
      <c r="O26" s="37"/>
      <c r="P26" s="36"/>
      <c r="Q26" s="31"/>
    </row>
    <row r="27" spans="1:19" ht="15.75" customHeight="1" x14ac:dyDescent="0.2">
      <c r="A27" s="30" t="s">
        <v>58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1"/>
    </row>
    <row r="28" spans="1:19" ht="15.75" customHeight="1" x14ac:dyDescent="0.2">
      <c r="D28" s="27" t="s">
        <v>59</v>
      </c>
      <c r="F28" s="169" t="s">
        <v>60</v>
      </c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31"/>
    </row>
    <row r="29" spans="1:19" ht="15.75" customHeight="1" x14ac:dyDescent="0.2">
      <c r="B29" s="27" t="s">
        <v>52</v>
      </c>
      <c r="D29" s="27" t="s">
        <v>61</v>
      </c>
      <c r="F29" s="102" t="s">
        <v>2</v>
      </c>
      <c r="G29" s="28"/>
      <c r="H29" s="102" t="s">
        <v>6</v>
      </c>
      <c r="I29" s="28"/>
      <c r="J29" s="102" t="s">
        <v>3</v>
      </c>
      <c r="K29" s="28"/>
      <c r="L29" s="102" t="s">
        <v>4</v>
      </c>
      <c r="M29" s="28"/>
      <c r="N29" s="102" t="s">
        <v>5</v>
      </c>
      <c r="O29" s="28"/>
      <c r="P29" s="102" t="s">
        <v>39</v>
      </c>
      <c r="Q29" s="31"/>
    </row>
    <row r="30" spans="1:19" ht="15.75" customHeight="1" x14ac:dyDescent="0.2">
      <c r="B30" s="21" t="s">
        <v>54</v>
      </c>
      <c r="D30" s="39"/>
      <c r="F30" s="31"/>
      <c r="G30" s="37"/>
      <c r="H30" s="31"/>
      <c r="I30" s="37"/>
      <c r="J30" s="31"/>
      <c r="K30" s="37"/>
      <c r="L30" s="31"/>
      <c r="M30" s="37"/>
      <c r="N30" s="31"/>
      <c r="O30" s="37"/>
      <c r="P30" s="31"/>
      <c r="Q30" s="31"/>
    </row>
    <row r="31" spans="1:19" ht="15.75" customHeight="1" x14ac:dyDescent="0.2">
      <c r="B31" s="21" t="s">
        <v>55</v>
      </c>
      <c r="D31" s="39"/>
      <c r="F31" s="31"/>
      <c r="G31" s="37"/>
      <c r="H31" s="31"/>
      <c r="I31" s="37"/>
      <c r="J31" s="31"/>
      <c r="K31" s="37"/>
      <c r="L31" s="31"/>
      <c r="M31" s="37"/>
      <c r="N31" s="31"/>
      <c r="O31" s="37"/>
      <c r="P31" s="31"/>
      <c r="Q31" s="31"/>
    </row>
    <row r="32" spans="1:19" ht="15.75" customHeight="1" x14ac:dyDescent="0.2">
      <c r="B32" s="21" t="s">
        <v>56</v>
      </c>
      <c r="D32" s="39"/>
      <c r="F32" s="31"/>
      <c r="G32" s="37"/>
      <c r="H32" s="31"/>
      <c r="I32" s="37"/>
      <c r="J32" s="31"/>
      <c r="K32" s="37"/>
      <c r="L32" s="31"/>
      <c r="M32" s="37"/>
      <c r="N32" s="31"/>
      <c r="O32" s="37"/>
      <c r="P32" s="31"/>
      <c r="Q32" s="31"/>
    </row>
    <row r="33" spans="1:17" ht="15.75" customHeight="1" x14ac:dyDescent="0.2">
      <c r="B33" s="21" t="s">
        <v>57</v>
      </c>
      <c r="D33" s="39"/>
      <c r="F33" s="31"/>
      <c r="G33" s="37"/>
      <c r="H33" s="31"/>
      <c r="I33" s="37"/>
      <c r="J33" s="31"/>
      <c r="K33" s="37"/>
      <c r="L33" s="31"/>
      <c r="M33" s="37"/>
      <c r="N33" s="31"/>
      <c r="O33" s="37"/>
      <c r="P33" s="31"/>
      <c r="Q33" s="31"/>
    </row>
    <row r="34" spans="1:17" ht="15.75" customHeight="1" x14ac:dyDescent="0.2">
      <c r="F34" s="36"/>
      <c r="G34" s="37"/>
      <c r="H34" s="36"/>
      <c r="I34" s="37"/>
      <c r="J34" s="36"/>
      <c r="K34" s="37"/>
      <c r="L34" s="36"/>
      <c r="M34" s="37"/>
      <c r="N34" s="36"/>
      <c r="O34" s="37"/>
      <c r="P34" s="36"/>
      <c r="Q34" s="31"/>
    </row>
    <row r="35" spans="1:17" ht="15.75" customHeight="1" x14ac:dyDescent="0.2">
      <c r="A35" s="21" t="s">
        <v>62</v>
      </c>
      <c r="D35" s="40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119" t="s">
        <v>7</v>
      </c>
    </row>
    <row r="36" spans="1:17" ht="15.75" customHeight="1" thickBot="1" x14ac:dyDescent="0.25">
      <c r="B36" s="21" t="s">
        <v>63</v>
      </c>
      <c r="D36" s="40"/>
      <c r="F36" s="41"/>
      <c r="G36" s="37"/>
      <c r="H36" s="42"/>
      <c r="I36" s="37"/>
      <c r="J36" s="42"/>
      <c r="K36" s="37"/>
      <c r="L36" s="42"/>
      <c r="M36" s="37"/>
      <c r="N36" s="42"/>
      <c r="O36" s="37"/>
      <c r="P36" s="42"/>
      <c r="Q36" s="31"/>
    </row>
    <row r="37" spans="1:17" x14ac:dyDescent="0.2">
      <c r="D37" s="31"/>
      <c r="F37" s="31"/>
      <c r="G37" s="37"/>
      <c r="H37" s="31"/>
      <c r="I37" s="37"/>
      <c r="J37" s="31"/>
      <c r="K37" s="37"/>
      <c r="L37" s="31"/>
      <c r="M37" s="37"/>
      <c r="N37" s="31"/>
      <c r="O37" s="37"/>
      <c r="P37" s="31"/>
      <c r="Q37" s="31"/>
    </row>
    <row r="38" spans="1:17" x14ac:dyDescent="0.2">
      <c r="A38" s="30" t="s">
        <v>64</v>
      </c>
      <c r="D38" s="31"/>
      <c r="F38" s="31"/>
      <c r="G38" s="37"/>
      <c r="H38" s="31"/>
      <c r="I38" s="37"/>
      <c r="J38" s="31"/>
      <c r="K38" s="37"/>
      <c r="L38" s="31"/>
      <c r="M38" s="37"/>
      <c r="N38" s="31"/>
      <c r="O38" s="37"/>
      <c r="P38" s="31"/>
      <c r="Q38" s="31"/>
    </row>
    <row r="39" spans="1:17" x14ac:dyDescent="0.2">
      <c r="A39" s="30" t="s">
        <v>65</v>
      </c>
      <c r="D39" s="31"/>
      <c r="F39" s="31"/>
      <c r="G39" s="37"/>
      <c r="H39" s="31"/>
      <c r="I39" s="37"/>
      <c r="J39" s="31"/>
      <c r="K39" s="37"/>
      <c r="L39" s="31"/>
      <c r="M39" s="37"/>
      <c r="N39" s="31"/>
      <c r="O39" s="37"/>
      <c r="P39" s="31"/>
      <c r="Q39" s="31"/>
    </row>
    <row r="40" spans="1:17" x14ac:dyDescent="0.2">
      <c r="A40" s="30"/>
      <c r="B40" s="21" t="s">
        <v>66</v>
      </c>
      <c r="D40" s="31" t="s">
        <v>7</v>
      </c>
      <c r="F40" s="31"/>
      <c r="G40" s="37"/>
      <c r="H40" s="31"/>
      <c r="I40" s="37"/>
      <c r="J40" s="31"/>
      <c r="K40" s="37"/>
      <c r="L40" s="31"/>
      <c r="M40" s="37"/>
      <c r="N40" s="31"/>
      <c r="O40" s="37"/>
      <c r="P40" s="31"/>
      <c r="Q40" s="31"/>
    </row>
    <row r="41" spans="1:17" x14ac:dyDescent="0.2">
      <c r="A41" s="30"/>
      <c r="B41" s="21" t="s">
        <v>67</v>
      </c>
      <c r="D41" s="31" t="s">
        <v>7</v>
      </c>
      <c r="F41" s="31"/>
      <c r="G41" s="31"/>
      <c r="H41" s="31"/>
      <c r="I41" s="31"/>
      <c r="J41" s="31"/>
      <c r="K41" s="31"/>
      <c r="L41" s="31"/>
      <c r="M41" s="31"/>
      <c r="N41" s="31"/>
      <c r="O41" s="37"/>
      <c r="P41" s="31"/>
      <c r="Q41" s="31"/>
    </row>
    <row r="42" spans="1:17" ht="13.5" thickBot="1" x14ac:dyDescent="0.25">
      <c r="A42" s="21" t="s">
        <v>69</v>
      </c>
      <c r="D42" s="31"/>
      <c r="F42" s="43"/>
      <c r="G42" s="44"/>
      <c r="H42" s="43"/>
      <c r="I42" s="44"/>
      <c r="J42" s="43"/>
      <c r="K42" s="44"/>
      <c r="L42" s="43"/>
      <c r="M42" s="44"/>
      <c r="N42" s="43"/>
      <c r="O42" s="44"/>
      <c r="P42" s="41"/>
      <c r="Q42" s="31"/>
    </row>
    <row r="43" spans="1:17" x14ac:dyDescent="0.2">
      <c r="D43" s="31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37"/>
      <c r="Q43" s="31"/>
    </row>
    <row r="44" spans="1:17" ht="13.5" thickBot="1" x14ac:dyDescent="0.25">
      <c r="B44" s="21" t="s">
        <v>113</v>
      </c>
      <c r="D44" s="92" t="s">
        <v>7</v>
      </c>
      <c r="F44" s="130"/>
      <c r="G44" s="44"/>
      <c r="H44" s="130"/>
      <c r="I44" s="44"/>
      <c r="J44" s="130"/>
      <c r="K44" s="44"/>
      <c r="L44" s="130"/>
      <c r="M44" s="44"/>
      <c r="N44" s="130"/>
      <c r="O44" s="44"/>
      <c r="P44" s="37"/>
      <c r="Q44" s="31"/>
    </row>
    <row r="45" spans="1:17" x14ac:dyDescent="0.2">
      <c r="D45" s="31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37"/>
      <c r="Q45" s="31"/>
    </row>
    <row r="46" spans="1:17" x14ac:dyDescent="0.2">
      <c r="D46" s="31"/>
      <c r="F46" s="31"/>
      <c r="G46" s="37"/>
      <c r="H46" s="31"/>
      <c r="I46" s="37"/>
      <c r="J46" s="31"/>
      <c r="K46" s="37"/>
      <c r="L46" s="31"/>
      <c r="M46" s="37"/>
      <c r="N46" s="31"/>
      <c r="O46" s="37"/>
      <c r="P46" s="31"/>
      <c r="Q46" s="31"/>
    </row>
    <row r="47" spans="1:17" ht="15.75" thickBot="1" x14ac:dyDescent="0.3">
      <c r="A47" s="45" t="s">
        <v>70</v>
      </c>
      <c r="B47" s="46"/>
      <c r="C47" s="46"/>
      <c r="D47" s="47"/>
      <c r="E47" s="46"/>
      <c r="F47" s="48"/>
      <c r="G47" s="49"/>
      <c r="H47" s="48"/>
      <c r="I47" s="49"/>
      <c r="J47" s="48"/>
      <c r="K47" s="48"/>
      <c r="L47" s="48"/>
      <c r="M47" s="48"/>
      <c r="N47" s="48"/>
      <c r="O47" s="48"/>
      <c r="P47" s="48"/>
      <c r="Q47" s="31"/>
    </row>
    <row r="48" spans="1:17" ht="15.75" thickTop="1" x14ac:dyDescent="0.25">
      <c r="A48" s="25"/>
      <c r="B48" s="50"/>
      <c r="C48" s="50"/>
      <c r="D48" s="51"/>
      <c r="E48" s="50"/>
      <c r="F48" s="52"/>
      <c r="G48" s="53"/>
      <c r="H48" s="52"/>
      <c r="I48" s="53"/>
      <c r="J48" s="52"/>
      <c r="K48" s="53"/>
      <c r="L48" s="52"/>
      <c r="M48" s="53"/>
      <c r="N48" s="52"/>
      <c r="O48" s="53"/>
      <c r="P48" s="52"/>
      <c r="Q48" s="31"/>
    </row>
    <row r="49" spans="2:17" x14ac:dyDescent="0.2">
      <c r="Q49" s="31"/>
    </row>
    <row r="50" spans="2:17" x14ac:dyDescent="0.2">
      <c r="B50" s="30" t="s">
        <v>71</v>
      </c>
      <c r="Q50" s="31"/>
    </row>
    <row r="51" spans="2:17" x14ac:dyDescent="0.2">
      <c r="B51" s="30" t="s">
        <v>72</v>
      </c>
      <c r="Q51" s="31"/>
    </row>
    <row r="52" spans="2:17" ht="7.5" customHeight="1" x14ac:dyDescent="0.2">
      <c r="Q52" s="31"/>
    </row>
    <row r="53" spans="2:17" ht="25.5" x14ac:dyDescent="0.2">
      <c r="B53" s="54"/>
      <c r="C53" s="54"/>
      <c r="D53" s="55"/>
      <c r="E53" s="55"/>
      <c r="F53" s="56" t="s">
        <v>73</v>
      </c>
      <c r="G53" s="57"/>
      <c r="H53" s="58" t="s">
        <v>74</v>
      </c>
      <c r="I53" s="57"/>
      <c r="J53" s="58" t="s">
        <v>75</v>
      </c>
      <c r="K53" s="57"/>
      <c r="L53" s="58" t="s">
        <v>76</v>
      </c>
      <c r="M53" s="57"/>
      <c r="N53" s="58" t="s">
        <v>77</v>
      </c>
      <c r="O53" s="57"/>
      <c r="Q53" s="31"/>
    </row>
    <row r="54" spans="2:17" x14ac:dyDescent="0.2">
      <c r="B54" s="59" t="s">
        <v>78</v>
      </c>
      <c r="C54" s="60"/>
      <c r="D54" s="61">
        <v>1</v>
      </c>
      <c r="E54" s="55"/>
      <c r="F54" s="62">
        <v>1</v>
      </c>
      <c r="G54" s="63"/>
      <c r="H54" s="64">
        <v>1.75</v>
      </c>
      <c r="I54" s="63"/>
      <c r="J54" s="65">
        <v>4.3</v>
      </c>
      <c r="K54" s="66"/>
      <c r="L54" s="65">
        <v>12.38</v>
      </c>
      <c r="M54" s="66"/>
      <c r="N54" s="65"/>
      <c r="O54" s="66"/>
      <c r="Q54" s="31"/>
    </row>
    <row r="55" spans="2:17" x14ac:dyDescent="0.2">
      <c r="B55" s="59" t="s">
        <v>79</v>
      </c>
      <c r="C55" s="60"/>
      <c r="D55" s="61">
        <v>2</v>
      </c>
      <c r="E55" s="55"/>
      <c r="F55" s="62">
        <v>1.51</v>
      </c>
      <c r="G55" s="63"/>
      <c r="H55" s="64">
        <v>2.76</v>
      </c>
      <c r="I55" s="63"/>
      <c r="J55" s="65">
        <v>7.33</v>
      </c>
      <c r="K55" s="66"/>
      <c r="L55" s="65">
        <v>21.87</v>
      </c>
      <c r="M55" s="66"/>
      <c r="N55" s="65"/>
      <c r="O55" s="66"/>
      <c r="Q55" s="31"/>
    </row>
    <row r="56" spans="2:17" x14ac:dyDescent="0.2">
      <c r="B56" s="59" t="s">
        <v>80</v>
      </c>
      <c r="C56" s="60"/>
      <c r="D56" s="61">
        <v>3</v>
      </c>
      <c r="E56" s="55"/>
      <c r="F56" s="67">
        <v>1.45</v>
      </c>
      <c r="G56" s="66"/>
      <c r="H56" s="65">
        <v>2.66</v>
      </c>
      <c r="I56" s="66"/>
      <c r="J56" s="65">
        <v>6.69</v>
      </c>
      <c r="K56" s="66"/>
      <c r="L56" s="65">
        <v>8.4700000000000006</v>
      </c>
      <c r="M56" s="66"/>
      <c r="N56" s="65"/>
      <c r="O56" s="66"/>
      <c r="Q56" s="31"/>
    </row>
    <row r="57" spans="2:17" x14ac:dyDescent="0.2">
      <c r="B57" s="59" t="s">
        <v>81</v>
      </c>
      <c r="C57" s="60"/>
      <c r="D57" s="61">
        <v>4</v>
      </c>
      <c r="E57" s="55"/>
      <c r="F57" s="67">
        <v>1.46</v>
      </c>
      <c r="G57" s="66"/>
      <c r="H57" s="65">
        <v>1.98</v>
      </c>
      <c r="I57" s="66"/>
      <c r="J57" s="65">
        <v>2.41</v>
      </c>
      <c r="K57" s="66"/>
      <c r="L57" s="65">
        <v>8.1199999999999992</v>
      </c>
      <c r="M57" s="66"/>
      <c r="N57" s="65"/>
      <c r="O57" s="66"/>
      <c r="Q57" s="31"/>
    </row>
    <row r="58" spans="2:17" x14ac:dyDescent="0.2">
      <c r="B58" s="59" t="s">
        <v>82</v>
      </c>
      <c r="C58" s="60"/>
      <c r="D58" s="61">
        <v>5</v>
      </c>
      <c r="E58" s="55"/>
      <c r="F58" s="67">
        <v>1.87</v>
      </c>
      <c r="G58" s="66"/>
      <c r="H58" s="65">
        <v>2.38</v>
      </c>
      <c r="I58" s="66"/>
      <c r="J58" s="65">
        <v>7.43</v>
      </c>
      <c r="K58" s="66"/>
      <c r="L58" s="65">
        <v>13.58</v>
      </c>
      <c r="M58" s="66"/>
      <c r="N58" s="65"/>
      <c r="O58" s="66"/>
      <c r="Q58" s="31"/>
    </row>
    <row r="59" spans="2:17" x14ac:dyDescent="0.2">
      <c r="B59" s="171" t="s">
        <v>83</v>
      </c>
      <c r="C59" s="75"/>
      <c r="D59" s="172">
        <v>6</v>
      </c>
      <c r="E59" s="76"/>
      <c r="F59" s="62">
        <v>1.96</v>
      </c>
      <c r="G59" s="63"/>
      <c r="H59" s="64">
        <v>2.99</v>
      </c>
      <c r="I59" s="63"/>
      <c r="J59" s="64">
        <v>6</v>
      </c>
      <c r="K59" s="63"/>
      <c r="L59" s="64">
        <v>18.47</v>
      </c>
      <c r="M59" s="63"/>
      <c r="N59" s="64"/>
      <c r="O59" s="66"/>
      <c r="Q59" s="31"/>
    </row>
    <row r="60" spans="2:17" x14ac:dyDescent="0.2">
      <c r="B60" s="59" t="s">
        <v>84</v>
      </c>
      <c r="C60" s="60"/>
      <c r="D60" s="61">
        <v>7</v>
      </c>
      <c r="E60" s="55"/>
      <c r="F60" s="67">
        <v>1.1100000000000001</v>
      </c>
      <c r="G60" s="66"/>
      <c r="H60" s="65">
        <v>1.8</v>
      </c>
      <c r="I60" s="66"/>
      <c r="J60" s="65">
        <v>3.06</v>
      </c>
      <c r="K60" s="66"/>
      <c r="L60" s="65">
        <v>10.5</v>
      </c>
      <c r="M60" s="66"/>
      <c r="N60" s="65"/>
      <c r="O60" s="66"/>
      <c r="Q60" s="31"/>
    </row>
    <row r="61" spans="2:17" x14ac:dyDescent="0.2">
      <c r="B61" s="59" t="s">
        <v>85</v>
      </c>
      <c r="C61" s="60"/>
      <c r="D61" s="61">
        <v>8</v>
      </c>
      <c r="E61" s="55"/>
      <c r="F61" s="67"/>
      <c r="G61" s="66"/>
      <c r="H61" s="65"/>
      <c r="I61" s="66"/>
      <c r="J61" s="65"/>
      <c r="K61" s="66"/>
      <c r="L61" s="65"/>
      <c r="M61" s="66"/>
      <c r="N61" s="65">
        <v>4.99</v>
      </c>
      <c r="O61" s="66"/>
      <c r="Q61" s="31"/>
    </row>
    <row r="62" spans="2:17" x14ac:dyDescent="0.2">
      <c r="B62" s="59" t="s">
        <v>86</v>
      </c>
      <c r="C62" s="60"/>
      <c r="D62" s="61">
        <v>9</v>
      </c>
      <c r="E62" s="55"/>
      <c r="F62" s="67">
        <v>1.58</v>
      </c>
      <c r="G62" s="66"/>
      <c r="H62" s="65">
        <v>1.85</v>
      </c>
      <c r="I62" s="66"/>
      <c r="J62" s="65">
        <v>2.31</v>
      </c>
      <c r="K62" s="66"/>
      <c r="L62" s="65">
        <v>23.84</v>
      </c>
      <c r="M62" s="66"/>
      <c r="N62" s="65"/>
      <c r="O62" s="66"/>
      <c r="Q62" s="31"/>
    </row>
    <row r="63" spans="2:17" x14ac:dyDescent="0.2">
      <c r="B63" s="59" t="s">
        <v>87</v>
      </c>
      <c r="C63" s="60"/>
      <c r="D63" s="61">
        <v>10</v>
      </c>
      <c r="E63" s="55"/>
      <c r="F63" s="67">
        <v>2.19</v>
      </c>
      <c r="G63" s="66"/>
      <c r="H63" s="65">
        <v>1.75</v>
      </c>
      <c r="I63" s="66"/>
      <c r="J63" s="65">
        <v>3.02</v>
      </c>
      <c r="K63" s="66"/>
      <c r="L63" s="65">
        <v>15.16</v>
      </c>
      <c r="M63" s="66"/>
      <c r="N63" s="65"/>
      <c r="O63" s="66"/>
      <c r="Q63" s="31"/>
    </row>
    <row r="64" spans="2:17" x14ac:dyDescent="0.2">
      <c r="B64" s="59" t="s">
        <v>88</v>
      </c>
      <c r="C64" s="60"/>
      <c r="D64" s="61">
        <v>12</v>
      </c>
      <c r="E64" s="55"/>
      <c r="F64" s="67">
        <v>1.22</v>
      </c>
      <c r="G64" s="66"/>
      <c r="H64" s="65">
        <v>2.93</v>
      </c>
      <c r="I64" s="66"/>
      <c r="J64" s="65"/>
      <c r="K64" s="66"/>
      <c r="L64" s="65"/>
      <c r="M64" s="66"/>
      <c r="N64" s="65"/>
      <c r="O64" s="66"/>
      <c r="Q64" s="31"/>
    </row>
    <row r="65" spans="2:17" x14ac:dyDescent="0.2">
      <c r="B65" s="59" t="s">
        <v>89</v>
      </c>
      <c r="C65" s="60"/>
      <c r="D65" s="61">
        <v>13</v>
      </c>
      <c r="E65" s="55"/>
      <c r="F65" s="67">
        <v>1.38</v>
      </c>
      <c r="G65" s="66"/>
      <c r="H65" s="65">
        <v>1.33</v>
      </c>
      <c r="I65" s="66"/>
      <c r="J65" s="65"/>
      <c r="K65" s="66"/>
      <c r="L65" s="65"/>
      <c r="M65" s="66"/>
      <c r="N65" s="65"/>
      <c r="O65" s="66"/>
      <c r="Q65" s="31"/>
    </row>
    <row r="66" spans="2:17" x14ac:dyDescent="0.2">
      <c r="B66" s="59" t="s">
        <v>90</v>
      </c>
      <c r="C66" s="60"/>
      <c r="D66" s="61">
        <v>14</v>
      </c>
      <c r="E66" s="55"/>
      <c r="F66" s="67">
        <v>0.97</v>
      </c>
      <c r="G66" s="66"/>
      <c r="H66" s="65">
        <v>1.56</v>
      </c>
      <c r="I66" s="66"/>
      <c r="J66" s="65">
        <v>2.62</v>
      </c>
      <c r="K66" s="66"/>
      <c r="L66" s="65">
        <v>11.28</v>
      </c>
      <c r="M66" s="66"/>
      <c r="N66" s="65">
        <v>2.8</v>
      </c>
      <c r="O66" s="66"/>
      <c r="Q66" s="31"/>
    </row>
    <row r="67" spans="2:17" x14ac:dyDescent="0.2">
      <c r="B67" s="59" t="s">
        <v>91</v>
      </c>
      <c r="C67" s="75"/>
      <c r="D67" s="61">
        <v>15</v>
      </c>
      <c r="E67" s="76"/>
      <c r="F67" s="62">
        <v>7.37</v>
      </c>
      <c r="G67" s="63"/>
      <c r="H67" s="64">
        <v>4.13</v>
      </c>
      <c r="I67" s="63"/>
      <c r="J67" s="64">
        <v>34.67</v>
      </c>
      <c r="K67" s="63"/>
      <c r="L67" s="64">
        <v>39.21</v>
      </c>
      <c r="M67" s="63"/>
      <c r="N67" s="64">
        <v>4.47</v>
      </c>
      <c r="O67" s="63"/>
      <c r="Q67" s="31"/>
    </row>
    <row r="68" spans="2:17" x14ac:dyDescent="0.2">
      <c r="B68" s="59" t="s">
        <v>92</v>
      </c>
      <c r="C68" s="60"/>
      <c r="D68" s="61">
        <v>16</v>
      </c>
      <c r="E68" s="55"/>
      <c r="F68" s="67">
        <v>1.1299999999999999</v>
      </c>
      <c r="G68" s="66"/>
      <c r="H68" s="65">
        <v>1.79</v>
      </c>
      <c r="I68" s="66"/>
      <c r="J68" s="65">
        <v>3.27</v>
      </c>
      <c r="K68" s="66"/>
      <c r="L68" s="65">
        <v>28.23</v>
      </c>
      <c r="M68" s="66"/>
      <c r="N68" s="65"/>
      <c r="O68" s="66"/>
      <c r="Q68" s="31"/>
    </row>
    <row r="69" spans="2:17" x14ac:dyDescent="0.2">
      <c r="B69" s="59" t="s">
        <v>93</v>
      </c>
      <c r="C69" s="60"/>
      <c r="D69" s="61">
        <v>17</v>
      </c>
      <c r="E69" s="55"/>
      <c r="F69" s="67"/>
      <c r="G69" s="66"/>
      <c r="H69" s="65"/>
      <c r="I69" s="66"/>
      <c r="J69" s="65"/>
      <c r="K69" s="66"/>
      <c r="L69" s="65"/>
      <c r="M69" s="66"/>
      <c r="N69" s="65">
        <v>7.08</v>
      </c>
      <c r="O69" s="66"/>
      <c r="Q69" s="31"/>
    </row>
    <row r="70" spans="2:17" x14ac:dyDescent="0.2">
      <c r="B70" s="59" t="s">
        <v>94</v>
      </c>
      <c r="C70" s="60"/>
      <c r="D70" s="61">
        <v>18</v>
      </c>
      <c r="E70" s="55"/>
      <c r="F70" s="67">
        <v>2</v>
      </c>
      <c r="G70" s="66"/>
      <c r="H70" s="65">
        <v>2.19</v>
      </c>
      <c r="I70" s="66"/>
      <c r="J70" s="65"/>
      <c r="K70" s="66"/>
      <c r="L70" s="65"/>
      <c r="M70" s="66"/>
      <c r="N70" s="65"/>
      <c r="O70" s="66"/>
      <c r="Q70" s="31"/>
    </row>
    <row r="71" spans="2:17" x14ac:dyDescent="0.2">
      <c r="B71" s="59" t="s">
        <v>95</v>
      </c>
      <c r="C71" s="60"/>
      <c r="D71" s="61">
        <v>19</v>
      </c>
      <c r="E71" s="55"/>
      <c r="F71" s="67">
        <v>1.91</v>
      </c>
      <c r="G71" s="66"/>
      <c r="H71" s="65">
        <v>2.29</v>
      </c>
      <c r="I71" s="66"/>
      <c r="J71" s="65">
        <v>3.82</v>
      </c>
      <c r="K71" s="66"/>
      <c r="L71" s="65">
        <v>11.55</v>
      </c>
      <c r="M71" s="66"/>
      <c r="N71" s="65"/>
      <c r="O71" s="66"/>
      <c r="Q71" s="31"/>
    </row>
    <row r="72" spans="2:17" x14ac:dyDescent="0.2">
      <c r="B72" s="59" t="s">
        <v>96</v>
      </c>
      <c r="C72" s="60"/>
      <c r="D72" s="61">
        <v>20</v>
      </c>
      <c r="E72" s="55"/>
      <c r="F72" s="67">
        <v>1.37</v>
      </c>
      <c r="G72" s="66"/>
      <c r="H72" s="65">
        <v>2.04</v>
      </c>
      <c r="I72" s="66"/>
      <c r="J72" s="65">
        <v>2.74</v>
      </c>
      <c r="K72" s="66"/>
      <c r="L72" s="65">
        <v>10.29</v>
      </c>
      <c r="M72" s="66"/>
      <c r="N72" s="65"/>
      <c r="O72" s="66"/>
      <c r="Q72" s="31"/>
    </row>
    <row r="73" spans="2:17" x14ac:dyDescent="0.2">
      <c r="B73" s="59" t="s">
        <v>97</v>
      </c>
      <c r="C73" s="60"/>
      <c r="D73" s="61">
        <v>21</v>
      </c>
      <c r="E73" s="55"/>
      <c r="F73" s="67">
        <v>1</v>
      </c>
      <c r="G73" s="66"/>
      <c r="H73" s="65"/>
      <c r="I73" s="66"/>
      <c r="J73" s="65"/>
      <c r="K73" s="66"/>
      <c r="L73" s="65"/>
      <c r="M73" s="66"/>
      <c r="N73" s="65"/>
      <c r="O73" s="66"/>
      <c r="Q73" s="31"/>
    </row>
    <row r="74" spans="2:17" x14ac:dyDescent="0.2">
      <c r="B74" s="59" t="s">
        <v>98</v>
      </c>
      <c r="C74" s="60"/>
      <c r="D74" s="61">
        <v>11</v>
      </c>
      <c r="E74" s="55"/>
      <c r="F74" s="67"/>
      <c r="G74" s="66"/>
      <c r="H74" s="65"/>
      <c r="I74" s="66"/>
      <c r="J74" s="65"/>
      <c r="K74" s="66"/>
      <c r="L74" s="65"/>
      <c r="M74" s="66"/>
      <c r="N74" s="65">
        <v>24.58</v>
      </c>
      <c r="O74" s="66"/>
      <c r="Q74" s="31"/>
    </row>
    <row r="75" spans="2:17" ht="15" x14ac:dyDescent="0.25">
      <c r="B75" s="77"/>
      <c r="C75" s="78"/>
      <c r="D75" s="79"/>
      <c r="E75" s="79"/>
      <c r="F75" s="79"/>
      <c r="G75" s="80"/>
      <c r="H75" s="79"/>
      <c r="I75" s="80"/>
      <c r="J75" s="79"/>
      <c r="K75" s="80"/>
      <c r="Q75" s="31"/>
    </row>
    <row r="76" spans="2:17" ht="15" x14ac:dyDescent="0.25">
      <c r="B76" s="30"/>
      <c r="C76" s="78"/>
      <c r="D76"/>
      <c r="E76"/>
      <c r="F76"/>
      <c r="G76" s="81"/>
      <c r="H76"/>
      <c r="I76" s="81"/>
      <c r="J76"/>
      <c r="K76" s="81"/>
      <c r="Q76" s="31"/>
    </row>
    <row r="77" spans="2:17" ht="15" x14ac:dyDescent="0.25">
      <c r="B77" s="82"/>
      <c r="C77" s="78"/>
      <c r="D77"/>
      <c r="E77"/>
      <c r="F77"/>
      <c r="G77" s="81"/>
      <c r="H77"/>
      <c r="I77" s="81"/>
      <c r="J77"/>
      <c r="K77" s="81"/>
      <c r="Q77" s="31"/>
    </row>
    <row r="78" spans="2:17" ht="15" x14ac:dyDescent="0.25">
      <c r="B78" s="30"/>
      <c r="C78" s="78"/>
      <c r="D78"/>
      <c r="E78"/>
      <c r="F78"/>
      <c r="G78" s="81"/>
      <c r="H78"/>
      <c r="I78" s="81"/>
      <c r="J78"/>
      <c r="K78" s="81"/>
      <c r="Q78" s="31"/>
    </row>
    <row r="79" spans="2:17" x14ac:dyDescent="0.2">
      <c r="C79" s="83"/>
      <c r="Q79" s="31"/>
    </row>
    <row r="80" spans="2:17" x14ac:dyDescent="0.2">
      <c r="C80" s="83"/>
      <c r="H80" s="84"/>
      <c r="I80" s="85"/>
      <c r="Q80" s="31"/>
    </row>
    <row r="81" spans="3:17" x14ac:dyDescent="0.2">
      <c r="C81" s="83"/>
      <c r="H81" s="31"/>
      <c r="I81" s="37"/>
      <c r="Q81" s="31"/>
    </row>
    <row r="82" spans="3:17" x14ac:dyDescent="0.2">
      <c r="C82" s="83"/>
      <c r="H82" s="31"/>
      <c r="I82" s="37"/>
      <c r="Q82" s="31"/>
    </row>
    <row r="83" spans="3:17" x14ac:dyDescent="0.2">
      <c r="C83" s="83"/>
      <c r="H83" s="31"/>
      <c r="I83" s="37"/>
      <c r="Q83" s="31"/>
    </row>
    <row r="84" spans="3:17" x14ac:dyDescent="0.2">
      <c r="C84" s="83"/>
      <c r="H84" s="31"/>
      <c r="I84" s="37"/>
      <c r="Q84" s="31"/>
    </row>
    <row r="85" spans="3:17" x14ac:dyDescent="0.2">
      <c r="C85" s="83"/>
      <c r="H85" s="37"/>
      <c r="I85" s="37"/>
      <c r="Q85" s="31"/>
    </row>
    <row r="86" spans="3:17" x14ac:dyDescent="0.2">
      <c r="C86" s="83"/>
      <c r="H86" s="37"/>
      <c r="I86" s="37"/>
      <c r="L86" s="27"/>
      <c r="M86" s="28"/>
      <c r="Q86" s="31"/>
    </row>
    <row r="87" spans="3:17" ht="15.75" customHeight="1" x14ac:dyDescent="0.2">
      <c r="C87" s="83"/>
      <c r="H87" s="85"/>
      <c r="I87" s="85"/>
      <c r="L87" s="86"/>
      <c r="M87" s="87"/>
      <c r="Q87" s="31"/>
    </row>
    <row r="88" spans="3:17" x14ac:dyDescent="0.2">
      <c r="C88" s="83"/>
      <c r="H88" s="37"/>
      <c r="I88" s="37"/>
      <c r="Q88" s="31"/>
    </row>
    <row r="89" spans="3:17" x14ac:dyDescent="0.2">
      <c r="Q89" s="31"/>
    </row>
    <row r="90" spans="3:17" x14ac:dyDescent="0.2">
      <c r="Q90" s="31"/>
    </row>
    <row r="91" spans="3:17" x14ac:dyDescent="0.2">
      <c r="F91" s="31"/>
      <c r="G91" s="37"/>
      <c r="H91" s="31"/>
      <c r="I91" s="37"/>
      <c r="J91" s="31"/>
      <c r="K91" s="37"/>
      <c r="L91" s="31"/>
      <c r="M91" s="37"/>
      <c r="N91" s="31"/>
      <c r="O91" s="37"/>
      <c r="P91" s="31"/>
      <c r="Q91" s="31"/>
    </row>
    <row r="92" spans="3:17" x14ac:dyDescent="0.2">
      <c r="F92" s="31"/>
      <c r="G92" s="37"/>
      <c r="H92" s="31"/>
      <c r="I92" s="37"/>
      <c r="J92" s="31"/>
      <c r="K92" s="37"/>
      <c r="L92" s="31"/>
      <c r="M92" s="37"/>
      <c r="N92" s="31"/>
      <c r="O92" s="37"/>
      <c r="P92" s="31"/>
      <c r="Q92" s="31"/>
    </row>
    <row r="93" spans="3:17" x14ac:dyDescent="0.2">
      <c r="F93" s="31"/>
      <c r="G93" s="37"/>
      <c r="H93" s="31"/>
      <c r="I93" s="37"/>
      <c r="J93" s="31"/>
      <c r="K93" s="37"/>
      <c r="L93" s="31"/>
      <c r="M93" s="37"/>
      <c r="N93" s="31"/>
      <c r="O93" s="37"/>
      <c r="P93" s="31"/>
      <c r="Q93" s="31"/>
    </row>
    <row r="94" spans="3:17" x14ac:dyDescent="0.2">
      <c r="F94" s="31"/>
      <c r="G94" s="37"/>
      <c r="H94" s="31"/>
      <c r="I94" s="37"/>
      <c r="J94" s="31"/>
      <c r="K94" s="37"/>
      <c r="L94" s="31"/>
      <c r="M94" s="37"/>
      <c r="N94" s="31"/>
      <c r="O94" s="37"/>
      <c r="P94" s="31"/>
      <c r="Q94" s="31"/>
    </row>
    <row r="95" spans="3:17" x14ac:dyDescent="0.2">
      <c r="F95" s="31"/>
      <c r="G95" s="37"/>
      <c r="H95" s="31"/>
      <c r="I95" s="37"/>
      <c r="J95" s="31"/>
      <c r="K95" s="37"/>
      <c r="L95" s="31"/>
      <c r="M95" s="37"/>
      <c r="N95" s="31"/>
      <c r="O95" s="37"/>
      <c r="P95" s="31"/>
      <c r="Q95" s="31"/>
    </row>
    <row r="96" spans="3:17" x14ac:dyDescent="0.2">
      <c r="F96" s="31"/>
      <c r="G96" s="37"/>
      <c r="H96" s="31"/>
      <c r="I96" s="37"/>
      <c r="J96" s="31"/>
      <c r="K96" s="37"/>
      <c r="L96" s="31"/>
      <c r="M96" s="37"/>
      <c r="N96" s="31"/>
      <c r="O96" s="37"/>
      <c r="P96" s="31"/>
      <c r="Q96" s="31"/>
    </row>
    <row r="97" spans="6:17" x14ac:dyDescent="0.2">
      <c r="F97" s="31"/>
      <c r="G97" s="37"/>
      <c r="H97" s="31"/>
      <c r="I97" s="37"/>
      <c r="J97" s="31"/>
      <c r="K97" s="37"/>
      <c r="L97" s="31"/>
      <c r="M97" s="37"/>
      <c r="N97" s="31"/>
      <c r="O97" s="37"/>
      <c r="P97" s="31"/>
      <c r="Q97" s="31"/>
    </row>
    <row r="98" spans="6:17" x14ac:dyDescent="0.2">
      <c r="F98" s="31"/>
      <c r="G98" s="37"/>
      <c r="H98" s="31"/>
      <c r="I98" s="37"/>
      <c r="J98" s="31"/>
      <c r="K98" s="37"/>
      <c r="L98" s="31"/>
      <c r="M98" s="37"/>
      <c r="N98" s="31"/>
      <c r="O98" s="37"/>
      <c r="P98" s="31"/>
      <c r="Q98" s="31"/>
    </row>
    <row r="99" spans="6:17" x14ac:dyDescent="0.2">
      <c r="F99" s="31"/>
      <c r="G99" s="37"/>
      <c r="H99" s="31"/>
      <c r="I99" s="37"/>
      <c r="J99" s="31"/>
      <c r="K99" s="37"/>
      <c r="L99" s="31"/>
      <c r="M99" s="37"/>
      <c r="N99" s="31"/>
      <c r="O99" s="37"/>
      <c r="P99" s="31"/>
      <c r="Q99" s="31"/>
    </row>
    <row r="100" spans="6:17" x14ac:dyDescent="0.2">
      <c r="F100" s="31"/>
      <c r="G100" s="37"/>
      <c r="H100" s="31"/>
      <c r="I100" s="37"/>
      <c r="J100" s="31"/>
      <c r="K100" s="37"/>
      <c r="L100" s="31"/>
      <c r="M100" s="37"/>
      <c r="N100" s="31"/>
      <c r="O100" s="37"/>
      <c r="P100" s="31"/>
      <c r="Q100" s="31"/>
    </row>
    <row r="101" spans="6:17" x14ac:dyDescent="0.2">
      <c r="F101" s="31"/>
      <c r="G101" s="37"/>
      <c r="H101" s="31"/>
      <c r="I101" s="37"/>
      <c r="J101" s="31"/>
      <c r="K101" s="37"/>
      <c r="L101" s="31"/>
      <c r="M101" s="37"/>
      <c r="N101" s="31"/>
      <c r="O101" s="37"/>
      <c r="P101" s="31"/>
      <c r="Q101" s="31"/>
    </row>
    <row r="102" spans="6:17" x14ac:dyDescent="0.2">
      <c r="F102" s="31"/>
      <c r="G102" s="37"/>
      <c r="H102" s="31"/>
      <c r="I102" s="37"/>
      <c r="J102" s="31"/>
      <c r="K102" s="37"/>
      <c r="L102" s="31"/>
      <c r="M102" s="37"/>
      <c r="N102" s="31"/>
      <c r="O102" s="37"/>
      <c r="P102" s="31"/>
      <c r="Q102" s="31"/>
    </row>
    <row r="103" spans="6:17" x14ac:dyDescent="0.2">
      <c r="F103" s="31"/>
      <c r="G103" s="37"/>
      <c r="H103" s="31"/>
      <c r="I103" s="37"/>
      <c r="J103" s="31"/>
      <c r="K103" s="37"/>
      <c r="L103" s="31"/>
      <c r="M103" s="37"/>
      <c r="N103" s="31"/>
      <c r="O103" s="37"/>
      <c r="P103" s="31"/>
      <c r="Q103" s="31"/>
    </row>
    <row r="104" spans="6:17" x14ac:dyDescent="0.2">
      <c r="F104" s="31"/>
      <c r="G104" s="37"/>
      <c r="H104" s="31"/>
      <c r="I104" s="37"/>
      <c r="J104" s="31"/>
      <c r="K104" s="37"/>
      <c r="L104" s="31"/>
      <c r="M104" s="37"/>
      <c r="N104" s="31"/>
      <c r="O104" s="37"/>
      <c r="P104" s="31"/>
      <c r="Q104" s="31"/>
    </row>
    <row r="105" spans="6:17" x14ac:dyDescent="0.2">
      <c r="F105" s="31"/>
      <c r="G105" s="37"/>
      <c r="H105" s="31"/>
      <c r="I105" s="37"/>
      <c r="J105" s="31"/>
      <c r="K105" s="37"/>
      <c r="L105" s="31"/>
      <c r="M105" s="37"/>
      <c r="N105" s="31"/>
      <c r="O105" s="37"/>
      <c r="P105" s="31"/>
      <c r="Q105" s="31"/>
    </row>
    <row r="106" spans="6:17" x14ac:dyDescent="0.2">
      <c r="F106" s="31"/>
      <c r="G106" s="37"/>
      <c r="H106" s="31"/>
      <c r="I106" s="37"/>
      <c r="J106" s="31"/>
      <c r="K106" s="37"/>
      <c r="L106" s="31"/>
      <c r="M106" s="37"/>
      <c r="N106" s="31"/>
      <c r="O106" s="37"/>
      <c r="P106" s="31"/>
      <c r="Q106" s="31"/>
    </row>
    <row r="107" spans="6:17" x14ac:dyDescent="0.2">
      <c r="F107" s="31"/>
      <c r="G107" s="37"/>
      <c r="H107" s="31"/>
      <c r="I107" s="37"/>
      <c r="J107" s="31"/>
      <c r="K107" s="37"/>
      <c r="L107" s="31"/>
      <c r="M107" s="37"/>
      <c r="N107" s="31"/>
      <c r="O107" s="37"/>
      <c r="P107" s="31"/>
      <c r="Q107" s="31"/>
    </row>
    <row r="108" spans="6:17" x14ac:dyDescent="0.2">
      <c r="F108" s="31"/>
      <c r="G108" s="37"/>
      <c r="H108" s="31"/>
      <c r="I108" s="37"/>
      <c r="J108" s="31"/>
      <c r="K108" s="37"/>
      <c r="L108" s="31"/>
      <c r="M108" s="37"/>
      <c r="N108" s="31"/>
      <c r="O108" s="37"/>
      <c r="P108" s="31"/>
      <c r="Q108" s="31"/>
    </row>
    <row r="109" spans="6:17" x14ac:dyDescent="0.2">
      <c r="F109" s="31"/>
      <c r="G109" s="37"/>
      <c r="H109" s="31"/>
      <c r="I109" s="37"/>
      <c r="J109" s="31"/>
      <c r="K109" s="37"/>
      <c r="L109" s="31"/>
      <c r="M109" s="37"/>
      <c r="N109" s="31"/>
      <c r="O109" s="37"/>
      <c r="P109" s="31"/>
      <c r="Q109" s="31"/>
    </row>
    <row r="110" spans="6:17" x14ac:dyDescent="0.2">
      <c r="F110" s="31"/>
      <c r="G110" s="37"/>
      <c r="H110" s="31"/>
      <c r="I110" s="37"/>
      <c r="J110" s="31"/>
      <c r="K110" s="37"/>
      <c r="L110" s="31"/>
      <c r="M110" s="37"/>
      <c r="N110" s="31"/>
      <c r="O110" s="37"/>
      <c r="P110" s="31"/>
      <c r="Q110" s="31"/>
    </row>
    <row r="111" spans="6:17" x14ac:dyDescent="0.2">
      <c r="F111" s="31"/>
      <c r="G111" s="37"/>
      <c r="H111" s="31"/>
      <c r="I111" s="37"/>
      <c r="J111" s="31"/>
      <c r="K111" s="37"/>
      <c r="L111" s="31"/>
      <c r="M111" s="37"/>
      <c r="N111" s="31"/>
      <c r="O111" s="37"/>
      <c r="P111" s="31"/>
      <c r="Q111" s="31"/>
    </row>
    <row r="112" spans="6:17" x14ac:dyDescent="0.2">
      <c r="F112" s="31"/>
      <c r="G112" s="37"/>
      <c r="H112" s="31"/>
      <c r="I112" s="37"/>
      <c r="J112" s="31"/>
      <c r="K112" s="37"/>
      <c r="L112" s="31"/>
      <c r="M112" s="37"/>
      <c r="N112" s="31"/>
      <c r="O112" s="37"/>
      <c r="P112" s="31"/>
      <c r="Q112" s="31"/>
    </row>
    <row r="113" spans="6:17" x14ac:dyDescent="0.2">
      <c r="F113" s="31"/>
      <c r="G113" s="37"/>
      <c r="H113" s="31"/>
      <c r="I113" s="37"/>
      <c r="J113" s="31"/>
      <c r="K113" s="37"/>
      <c r="L113" s="31"/>
      <c r="M113" s="37"/>
      <c r="N113" s="31"/>
      <c r="O113" s="37"/>
      <c r="P113" s="31"/>
      <c r="Q113" s="31"/>
    </row>
    <row r="114" spans="6:17" x14ac:dyDescent="0.2">
      <c r="F114" s="31"/>
      <c r="G114" s="37"/>
      <c r="H114" s="31"/>
      <c r="I114" s="37"/>
      <c r="J114" s="31"/>
      <c r="K114" s="37"/>
      <c r="L114" s="31"/>
      <c r="M114" s="37"/>
      <c r="N114" s="31"/>
      <c r="O114" s="37"/>
      <c r="P114" s="31"/>
      <c r="Q114" s="31"/>
    </row>
    <row r="115" spans="6:17" x14ac:dyDescent="0.2">
      <c r="F115" s="31"/>
      <c r="G115" s="37"/>
      <c r="H115" s="31"/>
      <c r="I115" s="37"/>
      <c r="J115" s="31"/>
      <c r="K115" s="37"/>
      <c r="L115" s="31"/>
      <c r="M115" s="37"/>
      <c r="N115" s="31"/>
      <c r="O115" s="37"/>
      <c r="P115" s="31"/>
      <c r="Q115" s="31"/>
    </row>
    <row r="116" spans="6:17" x14ac:dyDescent="0.2">
      <c r="F116" s="31"/>
      <c r="G116" s="37"/>
      <c r="H116" s="31"/>
      <c r="I116" s="37"/>
      <c r="J116" s="31"/>
      <c r="K116" s="37"/>
      <c r="L116" s="31"/>
      <c r="M116" s="37"/>
      <c r="N116" s="31"/>
      <c r="O116" s="37"/>
      <c r="P116" s="31"/>
      <c r="Q116" s="31"/>
    </row>
    <row r="117" spans="6:17" x14ac:dyDescent="0.2">
      <c r="F117" s="31"/>
      <c r="G117" s="37"/>
      <c r="H117" s="31"/>
      <c r="I117" s="37"/>
      <c r="J117" s="31"/>
      <c r="K117" s="37"/>
      <c r="L117" s="31"/>
      <c r="M117" s="37"/>
      <c r="N117" s="31"/>
      <c r="O117" s="37"/>
      <c r="P117" s="31"/>
      <c r="Q117" s="31"/>
    </row>
    <row r="118" spans="6:17" x14ac:dyDescent="0.2">
      <c r="F118" s="31"/>
      <c r="G118" s="37"/>
      <c r="H118" s="31"/>
      <c r="I118" s="37"/>
      <c r="J118" s="31"/>
      <c r="K118" s="37"/>
      <c r="L118" s="31"/>
      <c r="M118" s="37"/>
      <c r="N118" s="31"/>
      <c r="O118" s="37"/>
      <c r="P118" s="31"/>
      <c r="Q118" s="31"/>
    </row>
    <row r="119" spans="6:17" x14ac:dyDescent="0.2">
      <c r="F119" s="31"/>
      <c r="G119" s="37"/>
      <c r="H119" s="31"/>
      <c r="I119" s="37"/>
      <c r="J119" s="31"/>
      <c r="K119" s="37"/>
      <c r="L119" s="31"/>
      <c r="M119" s="37"/>
      <c r="N119" s="31"/>
      <c r="O119" s="37"/>
      <c r="P119" s="31"/>
      <c r="Q119" s="31"/>
    </row>
    <row r="120" spans="6:17" x14ac:dyDescent="0.2">
      <c r="F120" s="31"/>
      <c r="G120" s="37"/>
      <c r="H120" s="31"/>
      <c r="I120" s="37"/>
      <c r="J120" s="31"/>
      <c r="K120" s="37"/>
      <c r="L120" s="31"/>
      <c r="M120" s="37"/>
      <c r="N120" s="31"/>
      <c r="O120" s="37"/>
      <c r="P120" s="31"/>
      <c r="Q120" s="31"/>
    </row>
    <row r="121" spans="6:17" x14ac:dyDescent="0.2">
      <c r="F121" s="31"/>
      <c r="G121" s="37"/>
      <c r="H121" s="31"/>
      <c r="I121" s="37"/>
      <c r="J121" s="31"/>
      <c r="K121" s="37"/>
      <c r="L121" s="31"/>
      <c r="M121" s="37"/>
      <c r="N121" s="31"/>
      <c r="O121" s="37"/>
      <c r="P121" s="31"/>
      <c r="Q121" s="31"/>
    </row>
    <row r="122" spans="6:17" x14ac:dyDescent="0.2">
      <c r="F122" s="31"/>
      <c r="G122" s="37"/>
      <c r="H122" s="31"/>
      <c r="I122" s="37"/>
      <c r="J122" s="31"/>
      <c r="K122" s="37"/>
      <c r="L122" s="31"/>
      <c r="M122" s="37"/>
      <c r="N122" s="31"/>
      <c r="O122" s="37"/>
      <c r="P122" s="31"/>
      <c r="Q122" s="31"/>
    </row>
    <row r="123" spans="6:17" x14ac:dyDescent="0.2">
      <c r="F123" s="31"/>
      <c r="G123" s="37"/>
      <c r="H123" s="31"/>
      <c r="I123" s="37"/>
      <c r="J123" s="31"/>
      <c r="K123" s="37"/>
      <c r="L123" s="31"/>
      <c r="M123" s="37"/>
      <c r="N123" s="31"/>
      <c r="O123" s="37"/>
      <c r="P123" s="31"/>
      <c r="Q123" s="31"/>
    </row>
    <row r="124" spans="6:17" x14ac:dyDescent="0.2">
      <c r="F124" s="31"/>
      <c r="G124" s="37"/>
      <c r="H124" s="31"/>
      <c r="I124" s="37"/>
      <c r="J124" s="31"/>
      <c r="K124" s="37"/>
      <c r="L124" s="31"/>
      <c r="M124" s="37"/>
      <c r="N124" s="31"/>
      <c r="O124" s="37"/>
      <c r="P124" s="31"/>
      <c r="Q124" s="31"/>
    </row>
    <row r="125" spans="6:17" x14ac:dyDescent="0.2">
      <c r="F125" s="31"/>
      <c r="G125" s="37"/>
      <c r="H125" s="31"/>
      <c r="I125" s="37"/>
      <c r="J125" s="31"/>
      <c r="K125" s="37"/>
      <c r="L125" s="31"/>
      <c r="M125" s="37"/>
      <c r="N125" s="31"/>
      <c r="O125" s="37"/>
      <c r="P125" s="31"/>
      <c r="Q125" s="31"/>
    </row>
    <row r="126" spans="6:17" x14ac:dyDescent="0.2">
      <c r="F126" s="31"/>
      <c r="G126" s="37"/>
      <c r="H126" s="31"/>
      <c r="I126" s="37"/>
      <c r="J126" s="31"/>
      <c r="K126" s="37"/>
      <c r="L126" s="31"/>
      <c r="M126" s="37"/>
      <c r="N126" s="31"/>
      <c r="O126" s="37"/>
      <c r="P126" s="31"/>
      <c r="Q126" s="31"/>
    </row>
    <row r="127" spans="6:17" x14ac:dyDescent="0.2">
      <c r="F127" s="31"/>
      <c r="G127" s="37"/>
      <c r="H127" s="31"/>
      <c r="I127" s="37"/>
      <c r="J127" s="31"/>
      <c r="K127" s="37"/>
      <c r="L127" s="31"/>
      <c r="M127" s="37"/>
      <c r="N127" s="31"/>
      <c r="O127" s="37"/>
      <c r="P127" s="31"/>
      <c r="Q127" s="31"/>
    </row>
    <row r="128" spans="6:17" x14ac:dyDescent="0.2">
      <c r="F128" s="31"/>
      <c r="G128" s="37"/>
      <c r="H128" s="31"/>
      <c r="I128" s="37"/>
      <c r="J128" s="31"/>
      <c r="K128" s="37"/>
      <c r="L128" s="31"/>
      <c r="M128" s="37"/>
      <c r="N128" s="31"/>
      <c r="O128" s="37"/>
      <c r="P128" s="31"/>
      <c r="Q128" s="31"/>
    </row>
    <row r="129" spans="6:17" x14ac:dyDescent="0.2">
      <c r="F129" s="31"/>
      <c r="G129" s="37"/>
      <c r="H129" s="31"/>
      <c r="I129" s="37"/>
      <c r="J129" s="31"/>
      <c r="K129" s="37"/>
      <c r="L129" s="31"/>
      <c r="M129" s="37"/>
      <c r="N129" s="31"/>
      <c r="O129" s="37"/>
      <c r="P129" s="31"/>
      <c r="Q129" s="31"/>
    </row>
    <row r="130" spans="6:17" x14ac:dyDescent="0.2">
      <c r="F130" s="31"/>
      <c r="G130" s="37"/>
      <c r="H130" s="31"/>
      <c r="I130" s="37"/>
      <c r="J130" s="31"/>
      <c r="K130" s="37"/>
      <c r="L130" s="31"/>
      <c r="M130" s="37"/>
      <c r="N130" s="31"/>
      <c r="O130" s="37"/>
      <c r="P130" s="31"/>
      <c r="Q130" s="31"/>
    </row>
    <row r="131" spans="6:17" x14ac:dyDescent="0.2">
      <c r="F131" s="31"/>
      <c r="G131" s="37"/>
      <c r="H131" s="31"/>
      <c r="I131" s="37"/>
      <c r="J131" s="31"/>
      <c r="K131" s="37"/>
      <c r="L131" s="31"/>
      <c r="M131" s="37"/>
      <c r="N131" s="31"/>
      <c r="O131" s="37"/>
      <c r="P131" s="31"/>
      <c r="Q131" s="31"/>
    </row>
    <row r="132" spans="6:17" x14ac:dyDescent="0.2">
      <c r="F132" s="31"/>
      <c r="G132" s="37"/>
      <c r="H132" s="31"/>
      <c r="I132" s="37"/>
      <c r="J132" s="31"/>
      <c r="K132" s="37"/>
      <c r="L132" s="31"/>
      <c r="M132" s="37"/>
      <c r="N132" s="31"/>
      <c r="O132" s="37"/>
      <c r="P132" s="31"/>
      <c r="Q132" s="31"/>
    </row>
    <row r="133" spans="6:17" x14ac:dyDescent="0.2">
      <c r="F133" s="31"/>
      <c r="G133" s="37"/>
      <c r="H133" s="31"/>
      <c r="I133" s="37"/>
      <c r="J133" s="31"/>
      <c r="K133" s="37"/>
      <c r="L133" s="31"/>
      <c r="M133" s="37"/>
      <c r="N133" s="31"/>
      <c r="O133" s="37"/>
      <c r="P133" s="31"/>
      <c r="Q133" s="31"/>
    </row>
    <row r="134" spans="6:17" x14ac:dyDescent="0.2">
      <c r="F134" s="31"/>
      <c r="G134" s="37"/>
      <c r="H134" s="31"/>
      <c r="I134" s="37"/>
      <c r="J134" s="31"/>
      <c r="K134" s="37"/>
      <c r="L134" s="31"/>
      <c r="M134" s="37"/>
      <c r="N134" s="31"/>
      <c r="O134" s="37"/>
      <c r="P134" s="31"/>
      <c r="Q134" s="31"/>
    </row>
    <row r="135" spans="6:17" x14ac:dyDescent="0.2">
      <c r="F135" s="31"/>
      <c r="G135" s="37"/>
      <c r="H135" s="31"/>
      <c r="I135" s="37"/>
      <c r="J135" s="31"/>
      <c r="K135" s="37"/>
      <c r="L135" s="31"/>
      <c r="M135" s="37"/>
      <c r="N135" s="31"/>
      <c r="O135" s="37"/>
      <c r="P135" s="31"/>
      <c r="Q135" s="31"/>
    </row>
    <row r="136" spans="6:17" x14ac:dyDescent="0.2">
      <c r="F136" s="31"/>
      <c r="G136" s="37"/>
      <c r="H136" s="31"/>
      <c r="I136" s="37"/>
      <c r="J136" s="31"/>
      <c r="K136" s="37"/>
      <c r="L136" s="31"/>
      <c r="M136" s="37"/>
      <c r="N136" s="31"/>
      <c r="O136" s="37"/>
      <c r="P136" s="31"/>
      <c r="Q136" s="31"/>
    </row>
    <row r="137" spans="6:17" x14ac:dyDescent="0.2">
      <c r="F137" s="31"/>
      <c r="G137" s="37"/>
      <c r="H137" s="31"/>
      <c r="I137" s="37"/>
      <c r="J137" s="31"/>
      <c r="K137" s="37"/>
      <c r="L137" s="31"/>
      <c r="M137" s="37"/>
      <c r="N137" s="31"/>
      <c r="O137" s="37"/>
      <c r="P137" s="31"/>
      <c r="Q137" s="31"/>
    </row>
    <row r="138" spans="6:17" x14ac:dyDescent="0.2">
      <c r="F138" s="31"/>
      <c r="G138" s="37"/>
      <c r="H138" s="31"/>
      <c r="I138" s="37"/>
      <c r="J138" s="31"/>
      <c r="K138" s="37"/>
      <c r="L138" s="31"/>
      <c r="M138" s="37"/>
      <c r="N138" s="31"/>
      <c r="O138" s="37"/>
      <c r="P138" s="31"/>
      <c r="Q138" s="31"/>
    </row>
    <row r="139" spans="6:17" x14ac:dyDescent="0.2">
      <c r="F139" s="31"/>
      <c r="G139" s="37"/>
      <c r="H139" s="31"/>
      <c r="I139" s="37"/>
      <c r="J139" s="31"/>
      <c r="K139" s="37"/>
      <c r="L139" s="31"/>
      <c r="M139" s="37"/>
      <c r="N139" s="31"/>
      <c r="O139" s="37"/>
      <c r="P139" s="31"/>
      <c r="Q139" s="31"/>
    </row>
    <row r="140" spans="6:17" x14ac:dyDescent="0.2">
      <c r="F140" s="31"/>
      <c r="G140" s="37"/>
      <c r="H140" s="31"/>
      <c r="I140" s="37"/>
      <c r="J140" s="31"/>
      <c r="K140" s="37"/>
      <c r="L140" s="31"/>
      <c r="M140" s="37"/>
      <c r="N140" s="31"/>
      <c r="O140" s="37"/>
      <c r="P140" s="31"/>
      <c r="Q140" s="31"/>
    </row>
    <row r="141" spans="6:17" x14ac:dyDescent="0.2">
      <c r="F141" s="31"/>
      <c r="G141" s="37"/>
      <c r="H141" s="31"/>
      <c r="I141" s="37"/>
      <c r="J141" s="31"/>
      <c r="K141" s="37"/>
      <c r="L141" s="31"/>
      <c r="M141" s="37"/>
      <c r="N141" s="31"/>
      <c r="O141" s="37"/>
      <c r="P141" s="31"/>
      <c r="Q141" s="31"/>
    </row>
    <row r="142" spans="6:17" x14ac:dyDescent="0.2">
      <c r="F142" s="31"/>
      <c r="G142" s="37"/>
      <c r="H142" s="31"/>
      <c r="I142" s="37"/>
      <c r="J142" s="31"/>
      <c r="K142" s="37"/>
      <c r="L142" s="31"/>
      <c r="M142" s="37"/>
      <c r="N142" s="31"/>
      <c r="O142" s="37"/>
      <c r="P142" s="31"/>
      <c r="Q142" s="31"/>
    </row>
    <row r="143" spans="6:17" x14ac:dyDescent="0.2">
      <c r="F143" s="31"/>
      <c r="G143" s="37"/>
      <c r="H143" s="31"/>
      <c r="I143" s="37"/>
      <c r="J143" s="31"/>
      <c r="K143" s="37"/>
      <c r="L143" s="31"/>
      <c r="M143" s="37"/>
      <c r="N143" s="31"/>
      <c r="O143" s="37"/>
      <c r="P143" s="31"/>
      <c r="Q143" s="31"/>
    </row>
    <row r="144" spans="6:17" x14ac:dyDescent="0.2">
      <c r="F144" s="31"/>
      <c r="G144" s="37"/>
      <c r="H144" s="31"/>
      <c r="I144" s="37"/>
      <c r="J144" s="31"/>
      <c r="K144" s="37"/>
      <c r="L144" s="31"/>
      <c r="M144" s="37"/>
      <c r="N144" s="31"/>
      <c r="O144" s="37"/>
      <c r="P144" s="31"/>
      <c r="Q144" s="31"/>
    </row>
    <row r="145" spans="6:17" x14ac:dyDescent="0.2">
      <c r="F145" s="31"/>
      <c r="G145" s="37"/>
      <c r="H145" s="31"/>
      <c r="I145" s="37"/>
      <c r="J145" s="31"/>
      <c r="K145" s="37"/>
      <c r="L145" s="31"/>
      <c r="M145" s="37"/>
      <c r="N145" s="31"/>
      <c r="O145" s="37"/>
      <c r="P145" s="31"/>
      <c r="Q145" s="31"/>
    </row>
    <row r="146" spans="6:17" x14ac:dyDescent="0.2">
      <c r="F146" s="31"/>
      <c r="G146" s="37"/>
      <c r="H146" s="31"/>
      <c r="I146" s="37"/>
      <c r="J146" s="31"/>
      <c r="K146" s="37"/>
      <c r="L146" s="31"/>
      <c r="M146" s="37"/>
      <c r="N146" s="31"/>
      <c r="O146" s="37"/>
      <c r="P146" s="31"/>
      <c r="Q146" s="31"/>
    </row>
    <row r="147" spans="6:17" x14ac:dyDescent="0.2">
      <c r="F147" s="31"/>
      <c r="G147" s="37"/>
      <c r="H147" s="31"/>
      <c r="I147" s="37"/>
      <c r="J147" s="31"/>
      <c r="K147" s="37"/>
      <c r="L147" s="31"/>
      <c r="M147" s="37"/>
      <c r="N147" s="31"/>
      <c r="O147" s="37"/>
      <c r="P147" s="31"/>
      <c r="Q147" s="31"/>
    </row>
    <row r="148" spans="6:17" x14ac:dyDescent="0.2">
      <c r="F148" s="31"/>
      <c r="G148" s="37"/>
      <c r="H148" s="31"/>
      <c r="I148" s="37"/>
      <c r="J148" s="31"/>
      <c r="K148" s="37"/>
      <c r="L148" s="31"/>
      <c r="M148" s="37"/>
      <c r="N148" s="31"/>
      <c r="O148" s="37"/>
      <c r="P148" s="31"/>
      <c r="Q148" s="31"/>
    </row>
    <row r="149" spans="6:17" x14ac:dyDescent="0.2">
      <c r="F149" s="31"/>
      <c r="G149" s="37"/>
      <c r="H149" s="31"/>
      <c r="I149" s="37"/>
      <c r="J149" s="31"/>
      <c r="K149" s="37"/>
      <c r="L149" s="31"/>
      <c r="M149" s="37"/>
      <c r="N149" s="31"/>
      <c r="O149" s="37"/>
      <c r="P149" s="31"/>
      <c r="Q149" s="31"/>
    </row>
    <row r="150" spans="6:17" x14ac:dyDescent="0.2">
      <c r="F150" s="31"/>
      <c r="G150" s="37"/>
      <c r="H150" s="31"/>
      <c r="I150" s="37"/>
      <c r="J150" s="31"/>
      <c r="K150" s="37"/>
      <c r="L150" s="31"/>
      <c r="M150" s="37"/>
      <c r="N150" s="31"/>
      <c r="O150" s="37"/>
      <c r="P150" s="31"/>
      <c r="Q150" s="31"/>
    </row>
    <row r="151" spans="6:17" x14ac:dyDescent="0.2">
      <c r="F151" s="31"/>
      <c r="G151" s="37"/>
      <c r="H151" s="31"/>
      <c r="I151" s="37"/>
      <c r="J151" s="31"/>
      <c r="K151" s="37"/>
      <c r="L151" s="31"/>
      <c r="M151" s="37"/>
      <c r="N151" s="31"/>
      <c r="O151" s="37"/>
      <c r="P151" s="31"/>
      <c r="Q151" s="31"/>
    </row>
    <row r="152" spans="6:17" x14ac:dyDescent="0.2">
      <c r="F152" s="31"/>
      <c r="G152" s="37"/>
      <c r="H152" s="31"/>
      <c r="I152" s="37"/>
      <c r="J152" s="31"/>
      <c r="K152" s="37"/>
      <c r="L152" s="31"/>
      <c r="M152" s="37"/>
      <c r="N152" s="31"/>
      <c r="O152" s="37"/>
      <c r="P152" s="31"/>
      <c r="Q152" s="31"/>
    </row>
    <row r="153" spans="6:17" x14ac:dyDescent="0.2">
      <c r="F153" s="31"/>
      <c r="G153" s="37"/>
      <c r="H153" s="31"/>
      <c r="I153" s="37"/>
      <c r="J153" s="31"/>
      <c r="K153" s="37"/>
      <c r="L153" s="31"/>
      <c r="M153" s="37"/>
      <c r="N153" s="31"/>
      <c r="O153" s="37"/>
      <c r="P153" s="31"/>
      <c r="Q153" s="31"/>
    </row>
    <row r="154" spans="6:17" x14ac:dyDescent="0.2">
      <c r="F154" s="31"/>
      <c r="G154" s="37"/>
      <c r="H154" s="31"/>
      <c r="I154" s="37"/>
      <c r="J154" s="31"/>
      <c r="K154" s="37"/>
      <c r="L154" s="31"/>
      <c r="M154" s="37"/>
      <c r="N154" s="31"/>
      <c r="O154" s="37"/>
      <c r="P154" s="31"/>
      <c r="Q154" s="31"/>
    </row>
    <row r="155" spans="6:17" x14ac:dyDescent="0.2">
      <c r="F155" s="31"/>
      <c r="G155" s="37"/>
      <c r="H155" s="31"/>
      <c r="I155" s="37"/>
      <c r="J155" s="31"/>
      <c r="K155" s="37"/>
      <c r="L155" s="31"/>
      <c r="M155" s="37"/>
      <c r="N155" s="31"/>
      <c r="O155" s="37"/>
      <c r="P155" s="31"/>
      <c r="Q155" s="31"/>
    </row>
    <row r="156" spans="6:17" x14ac:dyDescent="0.2">
      <c r="F156" s="31"/>
      <c r="G156" s="37"/>
      <c r="H156" s="31"/>
      <c r="I156" s="37"/>
      <c r="J156" s="31"/>
      <c r="K156" s="37"/>
      <c r="L156" s="31"/>
      <c r="M156" s="37"/>
      <c r="N156" s="31"/>
      <c r="O156" s="37"/>
      <c r="P156" s="31"/>
      <c r="Q156" s="31"/>
    </row>
    <row r="157" spans="6:17" x14ac:dyDescent="0.2">
      <c r="F157" s="31"/>
      <c r="G157" s="37"/>
      <c r="H157" s="31"/>
      <c r="I157" s="37"/>
      <c r="J157" s="31"/>
      <c r="K157" s="37"/>
      <c r="L157" s="31"/>
      <c r="M157" s="37"/>
      <c r="N157" s="31"/>
      <c r="O157" s="37"/>
      <c r="P157" s="31"/>
      <c r="Q157" s="31"/>
    </row>
    <row r="158" spans="6:17" x14ac:dyDescent="0.2">
      <c r="F158" s="31"/>
      <c r="G158" s="37"/>
      <c r="H158" s="31"/>
      <c r="I158" s="37"/>
      <c r="J158" s="31"/>
      <c r="K158" s="37"/>
      <c r="L158" s="31"/>
      <c r="M158" s="37"/>
      <c r="N158" s="31"/>
      <c r="O158" s="37"/>
      <c r="P158" s="31"/>
      <c r="Q158" s="31"/>
    </row>
    <row r="159" spans="6:17" x14ac:dyDescent="0.2">
      <c r="F159" s="31"/>
      <c r="G159" s="37"/>
      <c r="H159" s="31"/>
      <c r="I159" s="37"/>
      <c r="J159" s="31"/>
      <c r="K159" s="37"/>
      <c r="L159" s="31"/>
      <c r="M159" s="37"/>
      <c r="N159" s="31"/>
      <c r="O159" s="37"/>
      <c r="P159" s="31"/>
      <c r="Q159" s="31"/>
    </row>
    <row r="160" spans="6:17" x14ac:dyDescent="0.2">
      <c r="F160" s="31"/>
      <c r="G160" s="37"/>
      <c r="H160" s="31"/>
      <c r="I160" s="37"/>
      <c r="J160" s="31"/>
      <c r="K160" s="37"/>
      <c r="L160" s="31"/>
      <c r="M160" s="37"/>
      <c r="N160" s="31"/>
      <c r="O160" s="37"/>
      <c r="P160" s="31"/>
      <c r="Q160" s="31"/>
    </row>
    <row r="161" spans="6:17" x14ac:dyDescent="0.2">
      <c r="F161" s="31"/>
      <c r="G161" s="37"/>
      <c r="H161" s="31"/>
      <c r="I161" s="37"/>
      <c r="J161" s="31"/>
      <c r="K161" s="37"/>
      <c r="L161" s="31"/>
      <c r="M161" s="37"/>
      <c r="N161" s="31"/>
      <c r="O161" s="37"/>
      <c r="P161" s="31"/>
      <c r="Q161" s="31"/>
    </row>
    <row r="162" spans="6:17" x14ac:dyDescent="0.2">
      <c r="F162" s="31"/>
      <c r="G162" s="37"/>
      <c r="H162" s="31"/>
      <c r="I162" s="37"/>
      <c r="J162" s="31"/>
      <c r="K162" s="37"/>
      <c r="L162" s="31"/>
      <c r="M162" s="37"/>
      <c r="N162" s="31"/>
      <c r="O162" s="37"/>
      <c r="P162" s="31"/>
      <c r="Q162" s="31"/>
    </row>
    <row r="163" spans="6:17" x14ac:dyDescent="0.2">
      <c r="F163" s="31"/>
      <c r="G163" s="37"/>
      <c r="H163" s="31"/>
      <c r="I163" s="37"/>
      <c r="J163" s="31"/>
      <c r="K163" s="37"/>
      <c r="L163" s="31"/>
      <c r="M163" s="37"/>
      <c r="N163" s="31"/>
      <c r="O163" s="37"/>
      <c r="P163" s="31"/>
      <c r="Q163" s="31"/>
    </row>
    <row r="164" spans="6:17" x14ac:dyDescent="0.2">
      <c r="F164" s="31"/>
      <c r="G164" s="37"/>
      <c r="H164" s="31"/>
      <c r="I164" s="37"/>
      <c r="J164" s="31"/>
      <c r="K164" s="37"/>
      <c r="L164" s="31"/>
      <c r="M164" s="37"/>
      <c r="N164" s="31"/>
      <c r="O164" s="37"/>
      <c r="P164" s="31"/>
      <c r="Q164" s="31"/>
    </row>
    <row r="165" spans="6:17" x14ac:dyDescent="0.2">
      <c r="F165" s="31"/>
      <c r="G165" s="37"/>
      <c r="H165" s="31"/>
      <c r="I165" s="37"/>
      <c r="J165" s="31"/>
      <c r="K165" s="37"/>
      <c r="L165" s="31"/>
      <c r="M165" s="37"/>
      <c r="N165" s="31"/>
      <c r="O165" s="37"/>
      <c r="P165" s="31"/>
      <c r="Q165" s="31"/>
    </row>
    <row r="166" spans="6:17" x14ac:dyDescent="0.2">
      <c r="F166" s="31"/>
      <c r="G166" s="37"/>
      <c r="H166" s="31"/>
      <c r="I166" s="37"/>
      <c r="J166" s="31"/>
      <c r="K166" s="37"/>
      <c r="L166" s="31"/>
      <c r="M166" s="37"/>
      <c r="N166" s="31"/>
      <c r="O166" s="37"/>
      <c r="P166" s="31"/>
      <c r="Q166" s="31"/>
    </row>
    <row r="167" spans="6:17" x14ac:dyDescent="0.2">
      <c r="F167" s="31"/>
      <c r="G167" s="37"/>
      <c r="H167" s="31"/>
      <c r="I167" s="37"/>
      <c r="J167" s="31"/>
      <c r="K167" s="37"/>
      <c r="L167" s="31"/>
      <c r="M167" s="37"/>
      <c r="N167" s="31"/>
      <c r="O167" s="37"/>
      <c r="P167" s="31"/>
      <c r="Q167" s="31"/>
    </row>
    <row r="168" spans="6:17" x14ac:dyDescent="0.2">
      <c r="F168" s="31"/>
      <c r="G168" s="37"/>
      <c r="H168" s="31"/>
      <c r="I168" s="37"/>
      <c r="J168" s="31"/>
      <c r="K168" s="37"/>
      <c r="L168" s="31"/>
      <c r="M168" s="37"/>
      <c r="N168" s="31"/>
      <c r="O168" s="37"/>
      <c r="P168" s="31"/>
      <c r="Q168" s="31"/>
    </row>
    <row r="169" spans="6:17" x14ac:dyDescent="0.2">
      <c r="F169" s="31"/>
      <c r="G169" s="37"/>
      <c r="H169" s="31"/>
      <c r="I169" s="37"/>
      <c r="J169" s="31"/>
      <c r="K169" s="37"/>
      <c r="L169" s="31"/>
      <c r="M169" s="37"/>
      <c r="N169" s="31"/>
      <c r="O169" s="37"/>
      <c r="P169" s="31"/>
      <c r="Q169" s="31"/>
    </row>
    <row r="170" spans="6:17" x14ac:dyDescent="0.2">
      <c r="F170" s="31"/>
      <c r="G170" s="37"/>
      <c r="H170" s="31"/>
      <c r="I170" s="37"/>
      <c r="J170" s="31"/>
      <c r="K170" s="37"/>
      <c r="L170" s="31"/>
      <c r="M170" s="37"/>
      <c r="N170" s="31"/>
      <c r="O170" s="37"/>
      <c r="P170" s="31"/>
      <c r="Q170" s="31"/>
    </row>
    <row r="171" spans="6:17" x14ac:dyDescent="0.2">
      <c r="F171" s="31"/>
      <c r="G171" s="37"/>
      <c r="H171" s="31"/>
      <c r="I171" s="37"/>
      <c r="J171" s="31"/>
      <c r="K171" s="37"/>
      <c r="L171" s="31"/>
      <c r="M171" s="37"/>
      <c r="N171" s="31"/>
      <c r="O171" s="37"/>
      <c r="P171" s="31"/>
      <c r="Q171" s="31"/>
    </row>
    <row r="172" spans="6:17" x14ac:dyDescent="0.2">
      <c r="F172" s="31"/>
      <c r="G172" s="37"/>
      <c r="H172" s="31"/>
      <c r="I172" s="37"/>
      <c r="J172" s="31"/>
      <c r="K172" s="37"/>
      <c r="L172" s="31"/>
      <c r="M172" s="37"/>
      <c r="N172" s="31"/>
      <c r="O172" s="37"/>
      <c r="P172" s="31"/>
      <c r="Q172" s="31"/>
    </row>
    <row r="173" spans="6:17" x14ac:dyDescent="0.2">
      <c r="F173" s="31"/>
      <c r="G173" s="37"/>
      <c r="H173" s="31"/>
      <c r="I173" s="37"/>
      <c r="J173" s="31"/>
      <c r="K173" s="37"/>
      <c r="L173" s="31"/>
      <c r="M173" s="37"/>
      <c r="N173" s="31"/>
      <c r="O173" s="37"/>
      <c r="P173" s="31"/>
      <c r="Q173" s="31"/>
    </row>
    <row r="174" spans="6:17" x14ac:dyDescent="0.2">
      <c r="F174" s="31"/>
      <c r="G174" s="37"/>
      <c r="H174" s="31"/>
      <c r="I174" s="37"/>
      <c r="J174" s="31"/>
      <c r="K174" s="37"/>
      <c r="L174" s="31"/>
      <c r="M174" s="37"/>
      <c r="N174" s="31"/>
      <c r="O174" s="37"/>
      <c r="P174" s="31"/>
      <c r="Q174" s="31"/>
    </row>
    <row r="175" spans="6:17" x14ac:dyDescent="0.2">
      <c r="F175" s="31"/>
      <c r="G175" s="37"/>
      <c r="H175" s="31"/>
      <c r="I175" s="37"/>
      <c r="J175" s="31"/>
      <c r="K175" s="37"/>
      <c r="L175" s="31"/>
      <c r="M175" s="37"/>
      <c r="N175" s="31"/>
      <c r="O175" s="37"/>
      <c r="P175" s="31"/>
      <c r="Q175" s="31"/>
    </row>
    <row r="176" spans="6:17" x14ac:dyDescent="0.2">
      <c r="F176" s="31"/>
      <c r="G176" s="37"/>
      <c r="H176" s="31"/>
      <c r="I176" s="37"/>
      <c r="J176" s="31"/>
      <c r="K176" s="37"/>
      <c r="L176" s="31"/>
      <c r="M176" s="37"/>
      <c r="N176" s="31"/>
      <c r="O176" s="37"/>
      <c r="P176" s="31"/>
      <c r="Q176" s="31"/>
    </row>
    <row r="177" spans="6:17" x14ac:dyDescent="0.2">
      <c r="F177" s="31"/>
      <c r="G177" s="37"/>
      <c r="H177" s="31"/>
      <c r="I177" s="37"/>
      <c r="J177" s="31"/>
      <c r="K177" s="37"/>
      <c r="L177" s="31"/>
      <c r="M177" s="37"/>
      <c r="N177" s="31"/>
      <c r="O177" s="37"/>
      <c r="P177" s="31"/>
      <c r="Q177" s="31"/>
    </row>
    <row r="178" spans="6:17" x14ac:dyDescent="0.2">
      <c r="F178" s="31"/>
      <c r="G178" s="37"/>
      <c r="H178" s="31"/>
      <c r="I178" s="37"/>
      <c r="J178" s="31"/>
      <c r="K178" s="37"/>
      <c r="L178" s="31"/>
      <c r="M178" s="37"/>
      <c r="N178" s="31"/>
      <c r="O178" s="37"/>
      <c r="P178" s="31"/>
      <c r="Q178" s="31"/>
    </row>
    <row r="179" spans="6:17" x14ac:dyDescent="0.2">
      <c r="F179" s="31"/>
      <c r="G179" s="37"/>
      <c r="H179" s="31"/>
      <c r="I179" s="37"/>
      <c r="J179" s="31"/>
      <c r="K179" s="37"/>
      <c r="L179" s="31"/>
      <c r="M179" s="37"/>
      <c r="N179" s="31"/>
      <c r="O179" s="37"/>
      <c r="P179" s="31"/>
      <c r="Q179" s="31"/>
    </row>
    <row r="180" spans="6:17" x14ac:dyDescent="0.2">
      <c r="F180" s="31"/>
      <c r="G180" s="37"/>
      <c r="H180" s="31"/>
      <c r="I180" s="37"/>
      <c r="J180" s="31"/>
      <c r="K180" s="37"/>
      <c r="L180" s="31"/>
      <c r="M180" s="37"/>
      <c r="N180" s="31"/>
      <c r="O180" s="37"/>
      <c r="P180" s="31"/>
      <c r="Q180" s="31"/>
    </row>
    <row r="181" spans="6:17" x14ac:dyDescent="0.2">
      <c r="F181" s="31"/>
      <c r="G181" s="37"/>
      <c r="H181" s="31"/>
      <c r="I181" s="37"/>
      <c r="J181" s="31"/>
      <c r="K181" s="37"/>
      <c r="L181" s="31"/>
      <c r="M181" s="37"/>
      <c r="N181" s="31"/>
      <c r="O181" s="37"/>
      <c r="P181" s="31"/>
      <c r="Q181" s="31"/>
    </row>
    <row r="182" spans="6:17" x14ac:dyDescent="0.2">
      <c r="F182" s="31"/>
      <c r="G182" s="37"/>
      <c r="H182" s="31"/>
      <c r="I182" s="37"/>
      <c r="J182" s="31"/>
      <c r="K182" s="37"/>
      <c r="L182" s="31"/>
      <c r="M182" s="37"/>
      <c r="N182" s="31"/>
      <c r="O182" s="37"/>
      <c r="P182" s="31"/>
      <c r="Q182" s="31"/>
    </row>
    <row r="183" spans="6:17" x14ac:dyDescent="0.2">
      <c r="F183" s="31"/>
      <c r="G183" s="37"/>
      <c r="H183" s="31"/>
      <c r="I183" s="37"/>
      <c r="J183" s="31"/>
      <c r="K183" s="37"/>
      <c r="L183" s="31"/>
      <c r="M183" s="37"/>
      <c r="N183" s="31"/>
      <c r="O183" s="37"/>
      <c r="P183" s="31"/>
      <c r="Q183" s="31"/>
    </row>
    <row r="184" spans="6:17" x14ac:dyDescent="0.2">
      <c r="F184" s="31"/>
      <c r="G184" s="37"/>
      <c r="H184" s="31"/>
      <c r="I184" s="37"/>
      <c r="J184" s="31"/>
      <c r="K184" s="37"/>
      <c r="L184" s="31"/>
      <c r="M184" s="37"/>
      <c r="N184" s="31"/>
      <c r="O184" s="37"/>
      <c r="P184" s="31"/>
      <c r="Q184" s="31"/>
    </row>
    <row r="185" spans="6:17" x14ac:dyDescent="0.2">
      <c r="F185" s="31"/>
      <c r="G185" s="37"/>
      <c r="H185" s="31"/>
      <c r="I185" s="37"/>
      <c r="J185" s="31"/>
      <c r="K185" s="37"/>
      <c r="L185" s="31"/>
      <c r="M185" s="37"/>
      <c r="N185" s="31"/>
      <c r="O185" s="37"/>
      <c r="P185" s="31"/>
      <c r="Q185" s="31"/>
    </row>
    <row r="186" spans="6:17" x14ac:dyDescent="0.2">
      <c r="F186" s="31"/>
      <c r="G186" s="37"/>
      <c r="H186" s="31"/>
      <c r="I186" s="37"/>
      <c r="J186" s="31"/>
      <c r="K186" s="37"/>
      <c r="L186" s="31"/>
      <c r="M186" s="37"/>
      <c r="N186" s="31"/>
      <c r="O186" s="37"/>
      <c r="P186" s="31"/>
      <c r="Q186" s="31"/>
    </row>
    <row r="187" spans="6:17" x14ac:dyDescent="0.2">
      <c r="F187" s="31"/>
      <c r="G187" s="37"/>
      <c r="H187" s="31"/>
      <c r="I187" s="37"/>
      <c r="J187" s="31"/>
      <c r="K187" s="37"/>
      <c r="L187" s="31"/>
      <c r="M187" s="37"/>
      <c r="N187" s="31"/>
      <c r="O187" s="37"/>
      <c r="P187" s="31"/>
      <c r="Q187" s="31"/>
    </row>
    <row r="188" spans="6:17" x14ac:dyDescent="0.2">
      <c r="F188" s="31"/>
      <c r="G188" s="37"/>
      <c r="H188" s="31"/>
      <c r="I188" s="37"/>
      <c r="J188" s="31"/>
      <c r="K188" s="37"/>
      <c r="L188" s="31"/>
      <c r="M188" s="37"/>
      <c r="N188" s="31"/>
      <c r="O188" s="37"/>
      <c r="P188" s="31"/>
      <c r="Q188" s="31"/>
    </row>
    <row r="189" spans="6:17" x14ac:dyDescent="0.2">
      <c r="F189" s="31"/>
      <c r="G189" s="37"/>
      <c r="H189" s="31"/>
      <c r="I189" s="37"/>
      <c r="J189" s="31"/>
      <c r="K189" s="37"/>
      <c r="L189" s="31"/>
      <c r="M189" s="37"/>
      <c r="N189" s="31"/>
      <c r="O189" s="37"/>
      <c r="P189" s="31"/>
      <c r="Q189" s="31"/>
    </row>
    <row r="190" spans="6:17" x14ac:dyDescent="0.2">
      <c r="F190" s="31"/>
      <c r="G190" s="37"/>
      <c r="H190" s="31"/>
      <c r="I190" s="37"/>
      <c r="J190" s="31"/>
      <c r="K190" s="37"/>
      <c r="L190" s="31"/>
      <c r="M190" s="37"/>
      <c r="N190" s="31"/>
      <c r="O190" s="37"/>
      <c r="P190" s="31"/>
      <c r="Q190" s="31"/>
    </row>
    <row r="191" spans="6:17" x14ac:dyDescent="0.2">
      <c r="F191" s="31"/>
      <c r="G191" s="37"/>
      <c r="H191" s="31"/>
      <c r="I191" s="37"/>
      <c r="J191" s="31"/>
      <c r="K191" s="37"/>
      <c r="L191" s="31"/>
      <c r="M191" s="37"/>
      <c r="N191" s="31"/>
      <c r="O191" s="37"/>
      <c r="P191" s="31"/>
      <c r="Q191" s="31"/>
    </row>
    <row r="192" spans="6:17" x14ac:dyDescent="0.2">
      <c r="F192" s="31"/>
      <c r="G192" s="37"/>
      <c r="H192" s="31"/>
      <c r="I192" s="37"/>
      <c r="J192" s="31"/>
      <c r="K192" s="37"/>
      <c r="L192" s="31"/>
      <c r="M192" s="37"/>
      <c r="N192" s="31"/>
      <c r="O192" s="37"/>
      <c r="P192" s="31"/>
      <c r="Q192" s="31"/>
    </row>
    <row r="193" spans="6:17" x14ac:dyDescent="0.2">
      <c r="F193" s="31"/>
      <c r="G193" s="37"/>
      <c r="H193" s="31"/>
      <c r="I193" s="37"/>
      <c r="J193" s="31"/>
      <c r="K193" s="37"/>
      <c r="L193" s="31"/>
      <c r="M193" s="37"/>
      <c r="N193" s="31"/>
      <c r="O193" s="37"/>
      <c r="P193" s="31"/>
      <c r="Q193" s="31"/>
    </row>
    <row r="194" spans="6:17" x14ac:dyDescent="0.2">
      <c r="F194" s="31"/>
      <c r="G194" s="37"/>
      <c r="H194" s="31"/>
      <c r="I194" s="37"/>
      <c r="J194" s="31"/>
      <c r="K194" s="37"/>
      <c r="L194" s="31"/>
      <c r="M194" s="37"/>
      <c r="N194" s="31"/>
      <c r="O194" s="37"/>
      <c r="P194" s="31"/>
      <c r="Q194" s="31"/>
    </row>
    <row r="195" spans="6:17" x14ac:dyDescent="0.2">
      <c r="F195" s="31"/>
      <c r="G195" s="37"/>
      <c r="H195" s="31"/>
      <c r="I195" s="37"/>
      <c r="J195" s="31"/>
      <c r="K195" s="37"/>
      <c r="L195" s="31"/>
      <c r="M195" s="37"/>
      <c r="N195" s="31"/>
      <c r="O195" s="37"/>
      <c r="P195" s="31"/>
      <c r="Q195" s="31"/>
    </row>
    <row r="196" spans="6:17" x14ac:dyDescent="0.2">
      <c r="F196" s="31"/>
      <c r="G196" s="37"/>
      <c r="H196" s="31"/>
      <c r="I196" s="37"/>
      <c r="J196" s="31"/>
      <c r="K196" s="37"/>
      <c r="L196" s="31"/>
      <c r="M196" s="37"/>
      <c r="N196" s="31"/>
      <c r="O196" s="37"/>
      <c r="P196" s="31"/>
      <c r="Q196" s="31"/>
    </row>
    <row r="197" spans="6:17" x14ac:dyDescent="0.2">
      <c r="F197" s="31"/>
      <c r="G197" s="37"/>
      <c r="H197" s="31"/>
      <c r="I197" s="37"/>
      <c r="J197" s="31"/>
      <c r="K197" s="37"/>
      <c r="L197" s="31"/>
      <c r="M197" s="37"/>
      <c r="N197" s="31"/>
      <c r="O197" s="37"/>
      <c r="P197" s="31"/>
      <c r="Q197" s="31"/>
    </row>
    <row r="198" spans="6:17" x14ac:dyDescent="0.2">
      <c r="F198" s="31"/>
      <c r="G198" s="37"/>
      <c r="H198" s="31"/>
      <c r="I198" s="37"/>
      <c r="J198" s="31"/>
      <c r="K198" s="37"/>
      <c r="L198" s="31"/>
      <c r="M198" s="37"/>
      <c r="N198" s="31"/>
      <c r="O198" s="37"/>
      <c r="P198" s="31"/>
      <c r="Q198" s="31"/>
    </row>
    <row r="199" spans="6:17" x14ac:dyDescent="0.2">
      <c r="F199" s="31"/>
      <c r="G199" s="37"/>
      <c r="H199" s="31"/>
      <c r="I199" s="37"/>
      <c r="J199" s="31"/>
      <c r="K199" s="37"/>
      <c r="L199" s="31"/>
      <c r="M199" s="37"/>
      <c r="N199" s="31"/>
      <c r="O199" s="37"/>
      <c r="P199" s="31"/>
    </row>
    <row r="200" spans="6:17" x14ac:dyDescent="0.2">
      <c r="F200" s="31"/>
      <c r="G200" s="37"/>
      <c r="H200" s="31"/>
      <c r="I200" s="37"/>
      <c r="J200" s="31"/>
      <c r="K200" s="37"/>
      <c r="L200" s="31"/>
      <c r="M200" s="37"/>
      <c r="N200" s="31"/>
      <c r="O200" s="37"/>
      <c r="P200" s="31"/>
    </row>
    <row r="201" spans="6:17" x14ac:dyDescent="0.2">
      <c r="F201" s="31"/>
      <c r="G201" s="37"/>
      <c r="H201" s="31"/>
      <c r="I201" s="37"/>
      <c r="J201" s="31"/>
      <c r="K201" s="37"/>
      <c r="L201" s="31"/>
      <c r="M201" s="37"/>
      <c r="N201" s="31"/>
      <c r="O201" s="37"/>
      <c r="P201" s="31"/>
    </row>
    <row r="202" spans="6:17" x14ac:dyDescent="0.2">
      <c r="F202" s="31"/>
      <c r="G202" s="37"/>
      <c r="H202" s="31"/>
      <c r="I202" s="37"/>
      <c r="J202" s="31"/>
      <c r="K202" s="37"/>
      <c r="L202" s="31"/>
      <c r="M202" s="37"/>
      <c r="N202" s="31"/>
      <c r="O202" s="37"/>
      <c r="P202" s="31"/>
    </row>
    <row r="203" spans="6:17" x14ac:dyDescent="0.2">
      <c r="F203" s="31"/>
      <c r="G203" s="37"/>
      <c r="H203" s="31"/>
      <c r="I203" s="37"/>
      <c r="J203" s="31"/>
      <c r="K203" s="37"/>
      <c r="L203" s="31"/>
      <c r="M203" s="37"/>
      <c r="N203" s="31"/>
      <c r="O203" s="37"/>
      <c r="P203" s="31"/>
    </row>
    <row r="204" spans="6:17" x14ac:dyDescent="0.2">
      <c r="F204" s="31"/>
      <c r="G204" s="37"/>
      <c r="H204" s="31"/>
      <c r="I204" s="37"/>
      <c r="J204" s="31"/>
      <c r="K204" s="37"/>
      <c r="L204" s="31"/>
      <c r="M204" s="37"/>
      <c r="N204" s="31"/>
      <c r="O204" s="37"/>
      <c r="P204" s="31"/>
    </row>
    <row r="205" spans="6:17" x14ac:dyDescent="0.2">
      <c r="F205" s="31"/>
      <c r="G205" s="37"/>
      <c r="H205" s="31"/>
      <c r="I205" s="37"/>
      <c r="J205" s="31"/>
      <c r="K205" s="37"/>
      <c r="L205" s="31"/>
      <c r="M205" s="37"/>
      <c r="N205" s="31"/>
      <c r="O205" s="37"/>
      <c r="P205" s="31"/>
    </row>
    <row r="206" spans="6:17" x14ac:dyDescent="0.2">
      <c r="F206" s="31"/>
      <c r="G206" s="37"/>
      <c r="H206" s="31"/>
      <c r="I206" s="37"/>
      <c r="J206" s="31"/>
      <c r="K206" s="37"/>
      <c r="L206" s="31"/>
      <c r="M206" s="37"/>
      <c r="N206" s="31"/>
      <c r="O206" s="37"/>
      <c r="P206" s="31"/>
    </row>
    <row r="207" spans="6:17" x14ac:dyDescent="0.2">
      <c r="F207" s="31"/>
      <c r="G207" s="37"/>
      <c r="H207" s="31"/>
      <c r="I207" s="37"/>
      <c r="J207" s="31"/>
      <c r="K207" s="37"/>
      <c r="L207" s="31"/>
      <c r="M207" s="37"/>
      <c r="N207" s="31"/>
      <c r="O207" s="37"/>
      <c r="P207" s="31"/>
    </row>
    <row r="208" spans="6:17" x14ac:dyDescent="0.2">
      <c r="F208" s="31"/>
      <c r="G208" s="37"/>
      <c r="H208" s="31"/>
      <c r="I208" s="37"/>
      <c r="J208" s="31"/>
      <c r="K208" s="37"/>
      <c r="L208" s="31"/>
      <c r="M208" s="37"/>
      <c r="N208" s="31"/>
      <c r="O208" s="37"/>
      <c r="P208" s="31"/>
    </row>
    <row r="209" spans="6:16" x14ac:dyDescent="0.2">
      <c r="F209" s="31"/>
      <c r="G209" s="37"/>
      <c r="H209" s="31"/>
      <c r="I209" s="37"/>
      <c r="J209" s="31"/>
      <c r="K209" s="37"/>
      <c r="L209" s="31"/>
      <c r="M209" s="37"/>
      <c r="N209" s="31"/>
      <c r="O209" s="37"/>
      <c r="P209" s="31"/>
    </row>
    <row r="210" spans="6:16" x14ac:dyDescent="0.2">
      <c r="F210" s="31"/>
      <c r="G210" s="37"/>
      <c r="H210" s="31"/>
      <c r="I210" s="37"/>
      <c r="J210" s="31"/>
      <c r="K210" s="37"/>
      <c r="L210" s="31"/>
      <c r="M210" s="37"/>
      <c r="N210" s="31"/>
      <c r="O210" s="37"/>
      <c r="P210" s="31"/>
    </row>
  </sheetData>
  <mergeCells count="2">
    <mergeCell ref="F6:P6"/>
    <mergeCell ref="F28:P28"/>
  </mergeCells>
  <printOptions gridLines="1"/>
  <pageMargins left="0.25" right="0.25" top="0.75" bottom="0.75" header="0.3" footer="0.3"/>
  <pageSetup scale="66" fitToHeight="0" orientation="portrait" r:id="rId1"/>
  <headerFooter alignWithMargins="0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F26" sqref="F26"/>
    </sheetView>
  </sheetViews>
  <sheetFormatPr defaultRowHeight="15" x14ac:dyDescent="0.25"/>
  <cols>
    <col min="1" max="1" width="35.140625" customWidth="1"/>
    <col min="2" max="2" width="11" bestFit="1" customWidth="1"/>
    <col min="3" max="3" width="19.42578125" customWidth="1"/>
    <col min="4" max="4" width="4.42578125" customWidth="1"/>
    <col min="5" max="5" width="11.42578125" customWidth="1"/>
    <col min="6" max="6" width="16.85546875" bestFit="1" customWidth="1"/>
    <col min="8" max="8" width="6.28515625" customWidth="1"/>
    <col min="9" max="9" width="12.42578125" customWidth="1"/>
    <col min="10" max="10" width="1.7109375" customWidth="1"/>
    <col min="11" max="11" width="6" customWidth="1"/>
    <col min="12" max="12" width="12.5703125" bestFit="1" customWidth="1"/>
    <col min="13" max="13" width="1.42578125" customWidth="1"/>
    <col min="14" max="14" width="5.28515625" customWidth="1"/>
    <col min="15" max="15" width="12.5703125" bestFit="1" customWidth="1"/>
    <col min="16" max="16" width="1.28515625" customWidth="1"/>
    <col min="17" max="17" width="6.140625" customWidth="1"/>
    <col min="18" max="18" width="12.5703125" bestFit="1" customWidth="1"/>
    <col min="19" max="19" width="1.42578125" customWidth="1"/>
    <col min="20" max="20" width="6.42578125" customWidth="1"/>
  </cols>
  <sheetData>
    <row r="1" spans="1:21" x14ac:dyDescent="0.25">
      <c r="A1" t="s">
        <v>111</v>
      </c>
      <c r="B1" t="s">
        <v>150</v>
      </c>
    </row>
    <row r="2" spans="1:21" x14ac:dyDescent="0.25">
      <c r="H2" s="170" t="s">
        <v>106</v>
      </c>
      <c r="I2" s="170"/>
      <c r="K2" s="170" t="s">
        <v>107</v>
      </c>
      <c r="L2" s="170"/>
      <c r="N2" s="170" t="s">
        <v>108</v>
      </c>
      <c r="O2" s="170"/>
      <c r="P2" s="113"/>
      <c r="Q2" s="170" t="s">
        <v>109</v>
      </c>
      <c r="R2" s="170"/>
      <c r="S2" s="113"/>
      <c r="T2" s="170" t="s">
        <v>110</v>
      </c>
      <c r="U2" s="170"/>
    </row>
    <row r="3" spans="1:21" x14ac:dyDescent="0.25">
      <c r="A3" t="s">
        <v>100</v>
      </c>
      <c r="B3" t="s">
        <v>101</v>
      </c>
      <c r="C3" t="s">
        <v>102</v>
      </c>
      <c r="D3" t="s">
        <v>103</v>
      </c>
      <c r="E3" t="s">
        <v>104</v>
      </c>
      <c r="F3" t="s">
        <v>105</v>
      </c>
      <c r="H3" t="s">
        <v>148</v>
      </c>
      <c r="I3" t="s">
        <v>149</v>
      </c>
      <c r="K3" t="s">
        <v>148</v>
      </c>
      <c r="L3" t="s">
        <v>149</v>
      </c>
      <c r="N3" t="s">
        <v>148</v>
      </c>
      <c r="O3" t="s">
        <v>149</v>
      </c>
      <c r="Q3" t="s">
        <v>148</v>
      </c>
      <c r="R3" t="s">
        <v>149</v>
      </c>
      <c r="T3" t="s">
        <v>148</v>
      </c>
      <c r="U3" t="s">
        <v>149</v>
      </c>
    </row>
    <row r="4" spans="1:21" x14ac:dyDescent="0.25">
      <c r="E4" s="88"/>
      <c r="F4" s="88"/>
      <c r="I4" s="90"/>
      <c r="J4" s="90"/>
      <c r="L4" s="110"/>
      <c r="M4" s="110"/>
      <c r="O4" s="110"/>
      <c r="P4" s="110"/>
      <c r="R4" s="111"/>
      <c r="S4" s="111"/>
    </row>
    <row r="5" spans="1:21" x14ac:dyDescent="0.25">
      <c r="E5" s="88"/>
      <c r="F5" s="88"/>
      <c r="I5" s="90"/>
      <c r="J5" s="90"/>
      <c r="L5" s="110"/>
      <c r="M5" s="110"/>
      <c r="O5" s="110"/>
      <c r="P5" s="110"/>
      <c r="R5" s="111"/>
      <c r="S5" s="111"/>
    </row>
    <row r="6" spans="1:21" x14ac:dyDescent="0.25">
      <c r="E6" s="88"/>
      <c r="F6" s="88"/>
      <c r="I6" s="90"/>
      <c r="J6" s="90"/>
      <c r="L6" s="110"/>
      <c r="M6" s="110"/>
      <c r="O6" s="110"/>
      <c r="P6" s="110"/>
      <c r="R6" s="111"/>
      <c r="S6" s="111"/>
    </row>
    <row r="7" spans="1:21" x14ac:dyDescent="0.25">
      <c r="E7" s="88"/>
      <c r="F7" s="88"/>
      <c r="I7" s="90"/>
      <c r="J7" s="90"/>
      <c r="L7" s="110"/>
      <c r="M7" s="110"/>
      <c r="O7" s="110"/>
      <c r="P7" s="110"/>
      <c r="R7" s="111"/>
      <c r="S7" s="111"/>
    </row>
    <row r="8" spans="1:21" x14ac:dyDescent="0.25">
      <c r="E8" s="88"/>
      <c r="F8" s="88"/>
      <c r="I8" s="90"/>
      <c r="J8" s="90"/>
      <c r="L8" s="110"/>
      <c r="M8" s="110"/>
      <c r="O8" s="110"/>
      <c r="P8" s="110"/>
      <c r="R8" s="111"/>
      <c r="S8" s="111"/>
    </row>
    <row r="9" spans="1:21" x14ac:dyDescent="0.25">
      <c r="E9" s="88"/>
      <c r="F9" s="88"/>
      <c r="I9" s="90"/>
      <c r="J9" s="90"/>
      <c r="L9" s="110"/>
      <c r="M9" s="110"/>
      <c r="O9" s="110"/>
      <c r="P9" s="110"/>
      <c r="R9" s="111"/>
      <c r="S9" s="111"/>
    </row>
    <row r="10" spans="1:21" x14ac:dyDescent="0.25">
      <c r="E10" s="88"/>
      <c r="F10" s="88"/>
      <c r="I10" s="90"/>
      <c r="J10" s="90"/>
      <c r="L10" s="110"/>
      <c r="M10" s="110"/>
      <c r="O10" s="110"/>
      <c r="P10" s="110"/>
      <c r="R10" s="111"/>
      <c r="S10" s="111"/>
    </row>
    <row r="11" spans="1:21" x14ac:dyDescent="0.25">
      <c r="E11" s="88"/>
      <c r="F11" s="88"/>
      <c r="I11" s="90"/>
      <c r="J11" s="90"/>
      <c r="L11" s="110"/>
      <c r="M11" s="110"/>
      <c r="O11" s="110"/>
      <c r="P11" s="110"/>
      <c r="R11" s="111"/>
      <c r="S11" s="111"/>
    </row>
    <row r="12" spans="1:21" x14ac:dyDescent="0.25">
      <c r="E12" s="88"/>
      <c r="F12" s="88"/>
      <c r="I12" s="90"/>
      <c r="J12" s="90"/>
      <c r="L12" s="110"/>
      <c r="M12" s="110"/>
      <c r="O12" s="110"/>
      <c r="P12" s="110"/>
      <c r="R12" s="111"/>
      <c r="S12" s="111"/>
    </row>
    <row r="13" spans="1:21" x14ac:dyDescent="0.25">
      <c r="E13" s="88"/>
      <c r="F13" s="88"/>
      <c r="I13" s="90"/>
      <c r="J13" s="90"/>
      <c r="L13" s="110"/>
      <c r="M13" s="110"/>
      <c r="O13" s="110"/>
      <c r="P13" s="110"/>
      <c r="R13" s="111"/>
      <c r="S13" s="111"/>
    </row>
    <row r="14" spans="1:21" x14ac:dyDescent="0.25">
      <c r="E14" s="88"/>
      <c r="F14" s="88"/>
      <c r="I14" s="90"/>
      <c r="J14" s="90"/>
      <c r="L14" s="110"/>
      <c r="M14" s="110"/>
      <c r="O14" s="110"/>
      <c r="P14" s="110"/>
      <c r="R14" s="111"/>
      <c r="S14" s="111"/>
    </row>
    <row r="15" spans="1:21" x14ac:dyDescent="0.25">
      <c r="E15" s="88"/>
      <c r="F15" s="89"/>
      <c r="I15" s="109"/>
      <c r="J15" s="110"/>
      <c r="L15" s="109"/>
      <c r="M15" s="110"/>
      <c r="O15" s="109"/>
      <c r="P15" s="110"/>
      <c r="R15" s="89"/>
      <c r="S15" s="111"/>
      <c r="T15" s="81"/>
      <c r="U15" s="108"/>
    </row>
    <row r="16" spans="1:21" x14ac:dyDescent="0.25">
      <c r="F16" s="90"/>
      <c r="I16" s="1"/>
      <c r="J16" s="90"/>
      <c r="L16" s="1"/>
      <c r="M16" s="90"/>
      <c r="O16" s="1"/>
      <c r="P16" s="90"/>
      <c r="R16" s="114"/>
      <c r="S16" s="112"/>
      <c r="U16" s="114"/>
    </row>
    <row r="17" spans="6:7" x14ac:dyDescent="0.25">
      <c r="G17" s="91"/>
    </row>
    <row r="18" spans="6:7" x14ac:dyDescent="0.25">
      <c r="F18" s="88"/>
    </row>
  </sheetData>
  <mergeCells count="5">
    <mergeCell ref="H2:I2"/>
    <mergeCell ref="K2:L2"/>
    <mergeCell ref="N2:O2"/>
    <mergeCell ref="Q2:R2"/>
    <mergeCell ref="T2:U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E19A271C1D24497B690B3122C0003" ma:contentTypeVersion="13" ma:contentTypeDescription="Create a new document." ma:contentTypeScope="" ma:versionID="734c611a0929d07613ceea200db04f66">
  <xsd:schema xmlns:xsd="http://www.w3.org/2001/XMLSchema" xmlns:xs="http://www.w3.org/2001/XMLSchema" xmlns:p="http://schemas.microsoft.com/office/2006/metadata/properties" xmlns:ns2="c6eb7ba6-d18c-4ff8-aa9d-f6f0f55e4cfa" xmlns:ns3="a76296af-eda4-4966-a42e-7e7c4a79b43a" targetNamespace="http://schemas.microsoft.com/office/2006/metadata/properties" ma:root="true" ma:fieldsID="e10826dda767447adfe43091e6f34338" ns2:_="" ns3:_="">
    <xsd:import namespace="c6eb7ba6-d18c-4ff8-aa9d-f6f0f55e4cfa"/>
    <xsd:import namespace="a76296af-eda4-4966-a42e-7e7c4a79b43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Summary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b7ba6-d18c-4ff8-aa9d-f6f0f55e4c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96af-eda4-4966-a42e-7e7c4a79b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Summary" ma:index="12" nillable="true" ma:displayName="Summary" ma:description="Summary of contents inside folder." ma:internalName="Summary">
      <xsd:simpleType>
        <xsd:restriction base="dms:Note">
          <xsd:maxLength value="255"/>
        </xsd:restriction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mmary xmlns="a76296af-eda4-4966-a42e-7e7c4a79b4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4CDAA5-2148-4C4B-9005-19F455F64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eb7ba6-d18c-4ff8-aa9d-f6f0f55e4cfa"/>
    <ds:schemaRef ds:uri="a76296af-eda4-4966-a42e-7e7c4a79b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543477-DE21-464D-A092-A846FCF51743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a76296af-eda4-4966-a42e-7e7c4a79b43a"/>
    <ds:schemaRef ds:uri="c6eb7ba6-d18c-4ff8-aa9d-f6f0f55e4cfa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D557513-24DB-4000-840B-703C196277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THECB TEMPLATE</vt:lpstr>
      <vt:lpstr>Costs and Funding Summary</vt:lpstr>
      <vt:lpstr>fromula funding tool</vt:lpstr>
      <vt:lpstr>formula funding tool-rev</vt:lpstr>
      <vt:lpstr>Faculty reallocations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Chessa, Jack F.</dc:creator>
  <cp:lastModifiedBy>Windows User</cp:lastModifiedBy>
  <cp:lastPrinted>2020-02-14T16:52:53Z</cp:lastPrinted>
  <dcterms:created xsi:type="dcterms:W3CDTF">2020-02-12T20:04:46Z</dcterms:created>
  <dcterms:modified xsi:type="dcterms:W3CDTF">2020-12-10T23:16:56Z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0x010100768E19A271C1D24497B690B3122C0003</vt:lpwstr>
  </property>
</Properties>
</file>